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Sheet1" sheetId="1" r:id="rId1"/>
    <sheet name="Sheet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<sst xmlns="http://schemas.openxmlformats.org/spreadsheetml/2006/main" count="150" uniqueCount="29">
  <si>
    <t>q</t>
  </si>
  <si>
    <t>A</t>
  </si>
  <si>
    <t>F</t>
  </si>
  <si>
    <t>EBIT</t>
  </si>
  <si>
    <t>T</t>
  </si>
  <si>
    <t>CF</t>
  </si>
  <si>
    <t>t</t>
  </si>
  <si>
    <t>Xt</t>
  </si>
  <si>
    <t>Markt</t>
  </si>
  <si>
    <t>qt</t>
  </si>
  <si>
    <t>EBITt</t>
  </si>
  <si>
    <t>CFt</t>
  </si>
  <si>
    <t>KW</t>
  </si>
  <si>
    <t>Pt</t>
  </si>
  <si>
    <t>Szenario1</t>
  </si>
  <si>
    <t>Szenario2</t>
  </si>
  <si>
    <t>Szenario3</t>
  </si>
  <si>
    <t>Szenario4</t>
  </si>
  <si>
    <t>Szenario5</t>
  </si>
  <si>
    <t>Szenario6</t>
  </si>
  <si>
    <t>Szenario7</t>
  </si>
  <si>
    <t>Szenario8</t>
  </si>
  <si>
    <t>Szenario9</t>
  </si>
  <si>
    <t>Szenario10</t>
  </si>
  <si>
    <t>Markt_t</t>
  </si>
  <si>
    <t>KW:</t>
  </si>
  <si>
    <t>Bin</t>
  </si>
  <si>
    <t>More</t>
  </si>
  <si>
    <t>Frequency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</si>
</sst>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%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19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Sheet4!$A$2:$A$5</c:f>
              <c:strCache/>
            </c:strRef>
          </c:cat>
          <c:val>
            <c:numRef>
              <c:f>Sheet4!$B$2:$B$5</c:f>
              <c:numCache/>
            </c:numRef>
          </c:val>
        </c:ser>
        <c:axId val="47888684"/>
        <c:axId val="28344973"/>
      </c:barChart>
      <c:lineChart>
        <c:grouping val="standard"/>
        <c:varyColors val="0"/>
        <c:axId val="53778166"/>
        <c:axId val="14241447"/>
      </c:lineChart>
      <c:catAx>
        <c:axId val="47888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344973"/>
        <c:crosses val="autoZero"/>
        <c:auto val="1"/>
        <c:lblOffset val="100"/>
        <c:noMultiLvlLbl val="0"/>
      </c:catAx>
      <c:valAx>
        <c:axId val="28344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888684"/>
        <c:crossesAt val="1"/>
        <c:crossBetween val="between"/>
        <c:dispUnits/>
      </c:valAx>
      <c:catAx>
        <c:axId val="53778166"/>
        <c:scaling>
          <c:orientation val="minMax"/>
        </c:scaling>
        <c:axPos val="b"/>
        <c:delete val="1"/>
        <c:majorTickMark val="in"/>
        <c:minorTickMark val="none"/>
        <c:tickLblPos val="nextTo"/>
        <c:crossAx val="14241447"/>
        <c:crosses val="autoZero"/>
        <c:auto val="1"/>
        <c:lblOffset val="100"/>
        <c:noMultiLvlLbl val="0"/>
      </c:catAx>
      <c:valAx>
        <c:axId val="142414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7781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10</xdr:col>
      <xdr:colOff>561975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828800" y="0"/>
        <a:ext cx="48291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F1" sqref="F1"/>
    </sheetView>
  </sheetViews>
  <sheetFormatPr defaultColWidth="9.140625" defaultRowHeight="12.75"/>
  <cols>
    <col min="2" max="2" width="20.57421875" style="0" bestFit="1" customWidth="1"/>
    <col min="3" max="3" width="10.00390625" style="0" bestFit="1" customWidth="1"/>
  </cols>
  <sheetData>
    <row r="1" spans="2:6" ht="12.75">
      <c r="B1">
        <v>3750</v>
      </c>
      <c r="C1">
        <f>B1*F1</f>
        <v>221250000</v>
      </c>
      <c r="E1" t="s">
        <v>0</v>
      </c>
      <c r="F1">
        <v>59000</v>
      </c>
    </row>
    <row r="2" spans="2:3" ht="12.75">
      <c r="B2">
        <v>3000</v>
      </c>
      <c r="C2">
        <f>B2*F1</f>
        <v>177000000</v>
      </c>
    </row>
    <row r="3" spans="2:3" ht="12.75">
      <c r="B3" t="s">
        <v>1</v>
      </c>
      <c r="C3">
        <v>15000000</v>
      </c>
    </row>
    <row r="4" spans="2:3" ht="12.75">
      <c r="B4" t="s">
        <v>2</v>
      </c>
      <c r="C4">
        <v>10000000</v>
      </c>
    </row>
    <row r="6" spans="2:3" ht="12.75">
      <c r="B6" t="s">
        <v>3</v>
      </c>
      <c r="C6">
        <f>C1-SUM(C2:C4)</f>
        <v>19250000</v>
      </c>
    </row>
    <row r="7" spans="2:3" ht="12.75">
      <c r="B7" t="s">
        <v>4</v>
      </c>
      <c r="C7">
        <f>0.4*C6</f>
        <v>7700000</v>
      </c>
    </row>
    <row r="9" spans="2:4" ht="12.75">
      <c r="B9" t="s">
        <v>5</v>
      </c>
      <c r="C9">
        <f>C6-C7+C3</f>
        <v>26550000</v>
      </c>
      <c r="D9">
        <f>450*F1</f>
        <v>26550000</v>
      </c>
    </row>
    <row r="11" spans="1:2" ht="12.75">
      <c r="A11" t="s">
        <v>6</v>
      </c>
      <c r="B11" t="s">
        <v>5</v>
      </c>
    </row>
    <row r="12" spans="1:2" ht="12.75">
      <c r="A12">
        <v>0</v>
      </c>
      <c r="B12">
        <v>-150000000</v>
      </c>
    </row>
    <row r="13" spans="1:2" ht="12.75">
      <c r="A13">
        <v>1</v>
      </c>
      <c r="B13">
        <f>$C$9</f>
        <v>26550000</v>
      </c>
    </row>
    <row r="14" spans="1:2" ht="12.75">
      <c r="A14">
        <v>2</v>
      </c>
      <c r="B14">
        <f aca="true" t="shared" si="0" ref="B14:B22">$C$9</f>
        <v>26550000</v>
      </c>
    </row>
    <row r="15" spans="1:2" ht="12.75">
      <c r="A15">
        <v>3</v>
      </c>
      <c r="B15">
        <f t="shared" si="0"/>
        <v>26550000</v>
      </c>
    </row>
    <row r="16" spans="1:2" ht="12.75">
      <c r="A16">
        <v>4</v>
      </c>
      <c r="B16">
        <f t="shared" si="0"/>
        <v>26550000</v>
      </c>
    </row>
    <row r="17" spans="1:2" ht="12.75">
      <c r="A17">
        <v>5</v>
      </c>
      <c r="B17">
        <f t="shared" si="0"/>
        <v>26550000</v>
      </c>
    </row>
    <row r="18" spans="1:2" ht="12.75">
      <c r="A18">
        <v>6</v>
      </c>
      <c r="B18">
        <f t="shared" si="0"/>
        <v>26550000</v>
      </c>
    </row>
    <row r="19" spans="1:2" ht="12.75">
      <c r="A19">
        <v>7</v>
      </c>
      <c r="B19">
        <f t="shared" si="0"/>
        <v>26550000</v>
      </c>
    </row>
    <row r="20" spans="1:2" ht="12.75">
      <c r="A20">
        <v>8</v>
      </c>
      <c r="B20">
        <f t="shared" si="0"/>
        <v>26550000</v>
      </c>
    </row>
    <row r="21" spans="1:2" ht="12.75">
      <c r="A21">
        <v>9</v>
      </c>
      <c r="B21">
        <f t="shared" si="0"/>
        <v>26550000</v>
      </c>
    </row>
    <row r="22" spans="1:2" ht="12.75">
      <c r="A22">
        <v>10</v>
      </c>
      <c r="B22">
        <f t="shared" si="0"/>
        <v>26550000</v>
      </c>
    </row>
    <row r="24" ht="12.75">
      <c r="B24" s="1">
        <f>NPV(12%,B13:B22)+B12</f>
        <v>13421.404308408499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:B5"/>
    </sheetView>
  </sheetViews>
  <sheetFormatPr defaultColWidth="9.140625" defaultRowHeight="12.75"/>
  <sheetData>
    <row r="1" spans="1:2" ht="12.75">
      <c r="A1" s="6" t="s">
        <v>26</v>
      </c>
      <c r="B1" s="6" t="s">
        <v>28</v>
      </c>
    </row>
    <row r="2" spans="1:2" ht="12.75">
      <c r="A2" s="4">
        <v>101981591.35760254</v>
      </c>
      <c r="B2" s="4">
        <v>1</v>
      </c>
    </row>
    <row r="3" spans="1:2" ht="12.75">
      <c r="A3" s="4">
        <v>103430473.83981131</v>
      </c>
      <c r="B3" s="4">
        <v>1</v>
      </c>
    </row>
    <row r="4" spans="1:2" ht="12.75">
      <c r="A4" s="4">
        <v>104879356.32202007</v>
      </c>
      <c r="B4" s="4">
        <v>5</v>
      </c>
    </row>
    <row r="5" spans="1:2" ht="13.5" thickBot="1">
      <c r="A5" s="5" t="s">
        <v>27</v>
      </c>
      <c r="B5" s="5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1"/>
  <sheetViews>
    <sheetView zoomScale="150" zoomScaleNormal="150" workbookViewId="0" topLeftCell="A18">
      <pane xSplit="1" ySplit="2" topLeftCell="BC20" activePane="bottomRight" state="frozen"/>
      <selection pane="topLeft" activeCell="A18" sqref="A18"/>
      <selection pane="topRight" activeCell="B18" sqref="B18"/>
      <selection pane="bottomLeft" activeCell="A20" sqref="A20"/>
      <selection pane="bottomRight" activeCell="AZ31" sqref="AZ31:BI31"/>
    </sheetView>
  </sheetViews>
  <sheetFormatPr defaultColWidth="9.140625" defaultRowHeight="12.75"/>
  <cols>
    <col min="6" max="6" width="9.28125" style="0" bestFit="1" customWidth="1"/>
    <col min="7" max="7" width="11.00390625" style="0" bestFit="1" customWidth="1"/>
    <col min="9" max="9" width="9.28125" style="0" bestFit="1" customWidth="1"/>
    <col min="42" max="42" width="9.28125" style="0" bestFit="1" customWidth="1"/>
    <col min="52" max="54" width="11.00390625" style="0" bestFit="1" customWidth="1"/>
  </cols>
  <sheetData>
    <row r="1" spans="1:8" ht="12.75">
      <c r="A1" t="s">
        <v>14</v>
      </c>
      <c r="H1" t="s">
        <v>15</v>
      </c>
    </row>
    <row r="2" spans="1:13" ht="12.75">
      <c r="A2" t="s">
        <v>6</v>
      </c>
      <c r="B2" t="s">
        <v>7</v>
      </c>
      <c r="C2" t="s">
        <v>8</v>
      </c>
      <c r="D2" t="s">
        <v>9</v>
      </c>
      <c r="E2" t="s">
        <v>13</v>
      </c>
      <c r="F2" t="s">
        <v>10</v>
      </c>
      <c r="G2" t="s">
        <v>11</v>
      </c>
      <c r="H2" t="s">
        <v>7</v>
      </c>
      <c r="I2" t="s">
        <v>8</v>
      </c>
      <c r="J2" t="s">
        <v>9</v>
      </c>
      <c r="K2" t="s">
        <v>13</v>
      </c>
      <c r="L2" t="s">
        <v>10</v>
      </c>
      <c r="M2" t="s">
        <v>11</v>
      </c>
    </row>
    <row r="3" spans="1:13" ht="12.75">
      <c r="A3">
        <v>0</v>
      </c>
      <c r="G3">
        <v>-150000000</v>
      </c>
      <c r="M3">
        <v>-150000000</v>
      </c>
    </row>
    <row r="4" spans="1:13" ht="12.75">
      <c r="A4">
        <v>1</v>
      </c>
      <c r="C4">
        <v>1000000</v>
      </c>
      <c r="D4">
        <f>ROUND(10%*C4,0)</f>
        <v>100000</v>
      </c>
      <c r="E4">
        <v>3750</v>
      </c>
      <c r="F4">
        <f>E4*D4-(3000*D4+10000000+15000000)</f>
        <v>50000000</v>
      </c>
      <c r="G4">
        <f>F4*(1-0.4)+15000000</f>
        <v>45000000</v>
      </c>
      <c r="I4">
        <v>1000000</v>
      </c>
      <c r="J4">
        <f>ROUND(10%*I4,0)</f>
        <v>100000</v>
      </c>
      <c r="K4">
        <v>3750</v>
      </c>
      <c r="L4">
        <f>K4*J4-(3000*J4+10000000+15000000)</f>
        <v>50000000</v>
      </c>
      <c r="M4">
        <f>L4*(1-0.4)+15000000</f>
        <v>45000000</v>
      </c>
    </row>
    <row r="5" spans="1:13" ht="12.75">
      <c r="A5">
        <v>2</v>
      </c>
      <c r="B5">
        <v>0.000877889760886319</v>
      </c>
      <c r="C5">
        <f>C4*(1+0.02*B5)</f>
        <v>1000017.5577952177</v>
      </c>
      <c r="D5">
        <f aca="true" t="shared" si="0" ref="D5:D13">ROUND(10%*C5,0)</f>
        <v>100002</v>
      </c>
      <c r="E5">
        <f>E4*(1+0.006*B5)</f>
        <v>3750.01975251962</v>
      </c>
      <c r="F5">
        <f aca="true" t="shared" si="1" ref="F5:F13">E5*D5-(3000*D5+10000000+15000000)</f>
        <v>50003475.29146701</v>
      </c>
      <c r="G5">
        <f aca="true" t="shared" si="2" ref="G5:G13">F5*(1-0.4)+15000000</f>
        <v>45002085.17488021</v>
      </c>
      <c r="H5">
        <v>0.029732291295658797</v>
      </c>
      <c r="I5">
        <f>I4*(1+0.02*H5)</f>
        <v>1000594.6458259132</v>
      </c>
      <c r="J5">
        <f aca="true" t="shared" si="3" ref="J5:J13">ROUND(10%*I5,0)</f>
        <v>100059</v>
      </c>
      <c r="K5">
        <f>K4*(1+0.006*H5)</f>
        <v>3750.6689765541523</v>
      </c>
      <c r="L5">
        <f aca="true" t="shared" si="4" ref="L5:L13">K5*J5-(3000*J5+10000000+15000000)</f>
        <v>50111187.12503195</v>
      </c>
      <c r="M5">
        <f aca="true" t="shared" si="5" ref="M5:M13">L5*(1-0.4)+15000000</f>
        <v>45066712.27501917</v>
      </c>
    </row>
    <row r="6" spans="1:13" ht="12.75">
      <c r="A6">
        <v>3</v>
      </c>
      <c r="B6">
        <v>0.022244989850150887</v>
      </c>
      <c r="C6">
        <f aca="true" t="shared" si="6" ref="C6:C13">C5*(1+0.02*B6)</f>
        <v>1000462.4654036802</v>
      </c>
      <c r="D6">
        <f t="shared" si="0"/>
        <v>100046</v>
      </c>
      <c r="E6">
        <f aca="true" t="shared" si="7" ref="E6:E13">E5*(1+0.006*B6)</f>
        <v>3750.520267427616</v>
      </c>
      <c r="F6">
        <f t="shared" si="1"/>
        <v>50086550.67506325</v>
      </c>
      <c r="G6">
        <f t="shared" si="2"/>
        <v>45051930.405037954</v>
      </c>
      <c r="H6">
        <v>-0.009237851372745354</v>
      </c>
      <c r="I6">
        <f aca="true" t="shared" si="8" ref="I6:I13">I5*(1+0.02*H6)</f>
        <v>1000409.778933463</v>
      </c>
      <c r="J6">
        <f t="shared" si="3"/>
        <v>100041</v>
      </c>
      <c r="K6">
        <f aca="true" t="shared" si="9" ref="K6:K13">K5*(1+0.006*H6)</f>
        <v>3750.4610878188296</v>
      </c>
      <c r="L6">
        <f t="shared" si="4"/>
        <v>50076877.6864835</v>
      </c>
      <c r="M6">
        <f t="shared" si="5"/>
        <v>45046126.6118901</v>
      </c>
    </row>
    <row r="7" spans="1:13" ht="12.75">
      <c r="A7">
        <v>4</v>
      </c>
      <c r="B7">
        <v>-0.03137353132842691</v>
      </c>
      <c r="C7">
        <f t="shared" si="6"/>
        <v>999834.7045936551</v>
      </c>
      <c r="D7">
        <f t="shared" si="0"/>
        <v>99983</v>
      </c>
      <c r="E7">
        <f t="shared" si="7"/>
        <v>3749.8142650369678</v>
      </c>
      <c r="F7">
        <f t="shared" si="1"/>
        <v>49968679.661191165</v>
      </c>
      <c r="G7">
        <f t="shared" si="2"/>
        <v>44981207.79671469</v>
      </c>
      <c r="H7">
        <v>-0.028621229830605444</v>
      </c>
      <c r="I7">
        <f t="shared" si="8"/>
        <v>999837.1197693102</v>
      </c>
      <c r="J7">
        <f t="shared" si="3"/>
        <v>99984</v>
      </c>
      <c r="K7">
        <f t="shared" si="9"/>
        <v>3749.8170309662382</v>
      </c>
      <c r="L7">
        <f t="shared" si="4"/>
        <v>49969706.02412838</v>
      </c>
      <c r="M7">
        <f t="shared" si="5"/>
        <v>44981823.61447702</v>
      </c>
    </row>
    <row r="8" spans="1:13" ht="12.75">
      <c r="A8">
        <v>5</v>
      </c>
      <c r="B8">
        <v>0.01092030288418755</v>
      </c>
      <c r="C8">
        <f t="shared" si="6"/>
        <v>1000053.0745498207</v>
      </c>
      <c r="D8">
        <f t="shared" si="0"/>
        <v>100005</v>
      </c>
      <c r="E8">
        <f t="shared" si="7"/>
        <v>3750.05995968217</v>
      </c>
      <c r="F8">
        <f t="shared" si="1"/>
        <v>50009746.268015385</v>
      </c>
      <c r="G8">
        <f t="shared" si="2"/>
        <v>45005847.76080923</v>
      </c>
      <c r="H8">
        <v>0.02345939265069319</v>
      </c>
      <c r="I8">
        <f t="shared" si="8"/>
        <v>1000306.2312008984</v>
      </c>
      <c r="J8">
        <f t="shared" si="3"/>
        <v>100031</v>
      </c>
      <c r="K8">
        <f t="shared" si="9"/>
        <v>3750.3448415468242</v>
      </c>
      <c r="L8">
        <f t="shared" si="4"/>
        <v>50057744.84477037</v>
      </c>
      <c r="M8">
        <f t="shared" si="5"/>
        <v>45034646.90686222</v>
      </c>
    </row>
    <row r="9" spans="1:13" ht="12.75">
      <c r="A9">
        <v>6</v>
      </c>
      <c r="B9">
        <v>0.029746047403023113</v>
      </c>
      <c r="C9">
        <f t="shared" si="6"/>
        <v>1000648.0270730427</v>
      </c>
      <c r="D9">
        <f t="shared" si="0"/>
        <v>100065</v>
      </c>
      <c r="E9">
        <f t="shared" si="7"/>
        <v>3750.729256450119</v>
      </c>
      <c r="F9">
        <f t="shared" si="1"/>
        <v>50121723.046681166</v>
      </c>
      <c r="G9">
        <f t="shared" si="2"/>
        <v>45073033.8280087</v>
      </c>
      <c r="H9">
        <v>-0.00014722445484949276</v>
      </c>
      <c r="I9">
        <f t="shared" si="8"/>
        <v>1000303.285810107</v>
      </c>
      <c r="J9">
        <f t="shared" si="3"/>
        <v>100030</v>
      </c>
      <c r="K9">
        <f t="shared" si="9"/>
        <v>3750.3415286919753</v>
      </c>
      <c r="L9">
        <f t="shared" si="4"/>
        <v>50056663.1150583</v>
      </c>
      <c r="M9">
        <f t="shared" si="5"/>
        <v>45033997.869034976</v>
      </c>
    </row>
    <row r="10" spans="1:13" ht="12.75">
      <c r="A10">
        <v>7</v>
      </c>
      <c r="B10">
        <v>-0.02771128038148163</v>
      </c>
      <c r="C10">
        <f t="shared" si="6"/>
        <v>1000093.4423122148</v>
      </c>
      <c r="D10">
        <f t="shared" si="0"/>
        <v>100009</v>
      </c>
      <c r="E10">
        <f t="shared" si="7"/>
        <v>3750.105631389756</v>
      </c>
      <c r="F10">
        <f t="shared" si="1"/>
        <v>50017314.08965814</v>
      </c>
      <c r="G10">
        <f t="shared" si="2"/>
        <v>45010388.45379488</v>
      </c>
      <c r="H10">
        <v>0.03882507826347137</v>
      </c>
      <c r="I10">
        <f t="shared" si="8"/>
        <v>1001080.0228772827</v>
      </c>
      <c r="J10">
        <f t="shared" si="3"/>
        <v>100108</v>
      </c>
      <c r="K10">
        <f t="shared" si="9"/>
        <v>3751.2151725121726</v>
      </c>
      <c r="L10">
        <f t="shared" si="4"/>
        <v>50202648.489848554</v>
      </c>
      <c r="M10">
        <f t="shared" si="5"/>
        <v>45121589.09390913</v>
      </c>
    </row>
    <row r="11" spans="1:13" ht="12.75">
      <c r="A11">
        <v>8</v>
      </c>
      <c r="B11">
        <v>-0.024912708340707468</v>
      </c>
      <c r="C11">
        <f t="shared" si="6"/>
        <v>999595.1415873792</v>
      </c>
      <c r="D11">
        <f t="shared" si="0"/>
        <v>99960</v>
      </c>
      <c r="E11">
        <f t="shared" si="7"/>
        <v>3749.545079662706</v>
      </c>
      <c r="F11">
        <f t="shared" si="1"/>
        <v>49924526.16308409</v>
      </c>
      <c r="G11">
        <f t="shared" si="2"/>
        <v>44954715.69785045</v>
      </c>
      <c r="H11">
        <v>0.0725146946933819</v>
      </c>
      <c r="I11">
        <f t="shared" si="8"/>
        <v>1002531.8831217345</v>
      </c>
      <c r="J11">
        <f t="shared" si="3"/>
        <v>100253</v>
      </c>
      <c r="K11">
        <f t="shared" si="9"/>
        <v>3752.847281849956</v>
      </c>
      <c r="L11">
        <f t="shared" si="4"/>
        <v>50475198.54730362</v>
      </c>
      <c r="M11">
        <f t="shared" si="5"/>
        <v>45285119.12838217</v>
      </c>
    </row>
    <row r="12" spans="1:13" ht="12.75">
      <c r="A12">
        <v>9</v>
      </c>
      <c r="B12">
        <v>0.018704668036662042</v>
      </c>
      <c r="C12">
        <f t="shared" si="6"/>
        <v>999969.0834932682</v>
      </c>
      <c r="D12">
        <f t="shared" si="0"/>
        <v>99997</v>
      </c>
      <c r="E12">
        <f t="shared" si="7"/>
        <v>3749.9658836387275</v>
      </c>
      <c r="F12">
        <f t="shared" si="1"/>
        <v>49994338.46622181</v>
      </c>
      <c r="G12">
        <f t="shared" si="2"/>
        <v>44996603.07973309</v>
      </c>
      <c r="H12">
        <v>-0.01276140437767026</v>
      </c>
      <c r="I12">
        <f t="shared" si="8"/>
        <v>1002276.008826494</v>
      </c>
      <c r="J12">
        <f t="shared" si="3"/>
        <v>100228</v>
      </c>
      <c r="K12">
        <f t="shared" si="9"/>
        <v>3752.559932239568</v>
      </c>
      <c r="L12">
        <f t="shared" si="4"/>
        <v>50427576.888507426</v>
      </c>
      <c r="M12">
        <f t="shared" si="5"/>
        <v>45256546.13310446</v>
      </c>
    </row>
    <row r="13" spans="1:13" ht="12.75">
      <c r="A13">
        <v>10</v>
      </c>
      <c r="B13">
        <v>-0.023728716769255698</v>
      </c>
      <c r="C13">
        <f t="shared" si="6"/>
        <v>999494.5238300638</v>
      </c>
      <c r="D13">
        <f t="shared" si="0"/>
        <v>99949</v>
      </c>
      <c r="E13">
        <f t="shared" si="7"/>
        <v>3749.431992368644</v>
      </c>
      <c r="F13">
        <f t="shared" si="1"/>
        <v>49904978.2052536</v>
      </c>
      <c r="G13">
        <f t="shared" si="2"/>
        <v>44942986.92315216</v>
      </c>
      <c r="H13">
        <v>-0.06496316018456127</v>
      </c>
      <c r="I13">
        <f t="shared" si="8"/>
        <v>1000973.7884882832</v>
      </c>
      <c r="J13">
        <f t="shared" si="3"/>
        <v>100097</v>
      </c>
      <c r="K13">
        <f t="shared" si="9"/>
        <v>3751.0972633276865</v>
      </c>
      <c r="L13">
        <f t="shared" si="4"/>
        <v>50182582.767311454</v>
      </c>
      <c r="M13">
        <f t="shared" si="5"/>
        <v>45109549.660386875</v>
      </c>
    </row>
    <row r="15" spans="6:13" ht="12.75">
      <c r="F15" t="s">
        <v>12</v>
      </c>
      <c r="G15" s="2">
        <f>NPV(12%,G4:G13)+G3</f>
        <v>104293866.19589067</v>
      </c>
      <c r="L15" t="s">
        <v>12</v>
      </c>
      <c r="M15" s="2">
        <f>NPV(12%,M4:M13)+M3</f>
        <v>104669324.18060449</v>
      </c>
    </row>
    <row r="16" spans="7:13" ht="12.75">
      <c r="G16" s="2"/>
      <c r="M16" s="2"/>
    </row>
    <row r="17" spans="7:13" ht="12.75">
      <c r="G17" s="2"/>
      <c r="M17" s="2"/>
    </row>
    <row r="18" spans="2:61" ht="12.75">
      <c r="B18" t="s">
        <v>14</v>
      </c>
      <c r="C18" t="s">
        <v>15</v>
      </c>
      <c r="D18" t="s">
        <v>16</v>
      </c>
      <c r="E18" t="s">
        <v>17</v>
      </c>
      <c r="F18" t="s">
        <v>18</v>
      </c>
      <c r="G18" t="s">
        <v>19</v>
      </c>
      <c r="H18" t="s">
        <v>20</v>
      </c>
      <c r="I18" t="s">
        <v>21</v>
      </c>
      <c r="J18" t="s">
        <v>22</v>
      </c>
      <c r="K18" t="s">
        <v>23</v>
      </c>
      <c r="L18" t="s">
        <v>14</v>
      </c>
      <c r="M18" t="s">
        <v>15</v>
      </c>
      <c r="N18" t="s">
        <v>16</v>
      </c>
      <c r="O18" t="s">
        <v>17</v>
      </c>
      <c r="P18" t="s">
        <v>18</v>
      </c>
      <c r="Q18" t="s">
        <v>19</v>
      </c>
      <c r="R18" t="s">
        <v>20</v>
      </c>
      <c r="S18" t="s">
        <v>21</v>
      </c>
      <c r="T18" t="s">
        <v>22</v>
      </c>
      <c r="U18" t="s">
        <v>23</v>
      </c>
      <c r="V18" t="s">
        <v>14</v>
      </c>
      <c r="W18" t="s">
        <v>15</v>
      </c>
      <c r="X18" t="s">
        <v>16</v>
      </c>
      <c r="Y18" t="s">
        <v>17</v>
      </c>
      <c r="Z18" t="s">
        <v>18</v>
      </c>
      <c r="AA18" t="s">
        <v>19</v>
      </c>
      <c r="AB18" t="s">
        <v>20</v>
      </c>
      <c r="AC18" t="s">
        <v>21</v>
      </c>
      <c r="AD18" t="s">
        <v>22</v>
      </c>
      <c r="AE18" t="s">
        <v>23</v>
      </c>
      <c r="AF18" t="s">
        <v>14</v>
      </c>
      <c r="AG18" t="s">
        <v>15</v>
      </c>
      <c r="AH18" t="s">
        <v>16</v>
      </c>
      <c r="AI18" t="s">
        <v>17</v>
      </c>
      <c r="AJ18" t="s">
        <v>18</v>
      </c>
      <c r="AK18" t="s">
        <v>19</v>
      </c>
      <c r="AL18" t="s">
        <v>20</v>
      </c>
      <c r="AM18" t="s">
        <v>21</v>
      </c>
      <c r="AN18" t="s">
        <v>22</v>
      </c>
      <c r="AO18" t="s">
        <v>23</v>
      </c>
      <c r="AP18" t="s">
        <v>14</v>
      </c>
      <c r="AQ18" t="s">
        <v>15</v>
      </c>
      <c r="AR18" t="s">
        <v>16</v>
      </c>
      <c r="AS18" t="s">
        <v>17</v>
      </c>
      <c r="AT18" t="s">
        <v>18</v>
      </c>
      <c r="AU18" t="s">
        <v>19</v>
      </c>
      <c r="AV18" t="s">
        <v>20</v>
      </c>
      <c r="AW18" t="s">
        <v>21</v>
      </c>
      <c r="AX18" t="s">
        <v>22</v>
      </c>
      <c r="AY18" t="s">
        <v>23</v>
      </c>
      <c r="AZ18" t="s">
        <v>14</v>
      </c>
      <c r="BA18" t="s">
        <v>15</v>
      </c>
      <c r="BB18" t="s">
        <v>16</v>
      </c>
      <c r="BC18" t="s">
        <v>17</v>
      </c>
      <c r="BD18" t="s">
        <v>18</v>
      </c>
      <c r="BE18" t="s">
        <v>19</v>
      </c>
      <c r="BF18" t="s">
        <v>20</v>
      </c>
      <c r="BG18" t="s">
        <v>21</v>
      </c>
      <c r="BH18" t="s">
        <v>22</v>
      </c>
      <c r="BI18" t="s">
        <v>23</v>
      </c>
    </row>
    <row r="19" spans="1:61" ht="12.75">
      <c r="A19" t="s">
        <v>6</v>
      </c>
      <c r="B19" t="s">
        <v>7</v>
      </c>
      <c r="C19" t="s">
        <v>7</v>
      </c>
      <c r="D19" t="s">
        <v>7</v>
      </c>
      <c r="E19" t="s">
        <v>7</v>
      </c>
      <c r="F19" t="s">
        <v>7</v>
      </c>
      <c r="G19" t="s">
        <v>7</v>
      </c>
      <c r="H19" t="s">
        <v>7</v>
      </c>
      <c r="I19" t="s">
        <v>7</v>
      </c>
      <c r="J19" t="s">
        <v>7</v>
      </c>
      <c r="K19" t="s">
        <v>7</v>
      </c>
      <c r="L19" t="s">
        <v>24</v>
      </c>
      <c r="M19" t="s">
        <v>24</v>
      </c>
      <c r="N19" t="s">
        <v>24</v>
      </c>
      <c r="O19" t="s">
        <v>24</v>
      </c>
      <c r="P19" t="s">
        <v>24</v>
      </c>
      <c r="Q19" t="s">
        <v>24</v>
      </c>
      <c r="R19" t="s">
        <v>24</v>
      </c>
      <c r="S19" t="s">
        <v>24</v>
      </c>
      <c r="T19" t="s">
        <v>24</v>
      </c>
      <c r="U19" t="s">
        <v>24</v>
      </c>
      <c r="V19" t="s">
        <v>9</v>
      </c>
      <c r="W19" t="s">
        <v>9</v>
      </c>
      <c r="X19" t="s">
        <v>9</v>
      </c>
      <c r="Y19" t="s">
        <v>9</v>
      </c>
      <c r="Z19" t="s">
        <v>9</v>
      </c>
      <c r="AA19" t="s">
        <v>9</v>
      </c>
      <c r="AB19" t="s">
        <v>9</v>
      </c>
      <c r="AC19" t="s">
        <v>9</v>
      </c>
      <c r="AD19" t="s">
        <v>9</v>
      </c>
      <c r="AE19" t="s">
        <v>9</v>
      </c>
      <c r="AF19" t="s">
        <v>13</v>
      </c>
      <c r="AG19" t="s">
        <v>13</v>
      </c>
      <c r="AH19" t="s">
        <v>13</v>
      </c>
      <c r="AI19" t="s">
        <v>13</v>
      </c>
      <c r="AJ19" t="s">
        <v>13</v>
      </c>
      <c r="AK19" t="s">
        <v>13</v>
      </c>
      <c r="AL19" t="s">
        <v>13</v>
      </c>
      <c r="AM19" t="s">
        <v>13</v>
      </c>
      <c r="AN19" t="s">
        <v>13</v>
      </c>
      <c r="AO19" t="s">
        <v>13</v>
      </c>
      <c r="AP19" t="s">
        <v>10</v>
      </c>
      <c r="AQ19" t="s">
        <v>10</v>
      </c>
      <c r="AR19" t="s">
        <v>10</v>
      </c>
      <c r="AS19" t="s">
        <v>10</v>
      </c>
      <c r="AT19" t="s">
        <v>10</v>
      </c>
      <c r="AU19" t="s">
        <v>10</v>
      </c>
      <c r="AV19" t="s">
        <v>10</v>
      </c>
      <c r="AW19" t="s">
        <v>10</v>
      </c>
      <c r="AX19" t="s">
        <v>10</v>
      </c>
      <c r="AY19" t="s">
        <v>10</v>
      </c>
      <c r="AZ19" t="s">
        <v>11</v>
      </c>
      <c r="BA19" t="s">
        <v>11</v>
      </c>
      <c r="BB19" t="s">
        <v>11</v>
      </c>
      <c r="BC19" t="s">
        <v>11</v>
      </c>
      <c r="BD19" t="s">
        <v>11</v>
      </c>
      <c r="BE19" t="s">
        <v>11</v>
      </c>
      <c r="BF19" t="s">
        <v>11</v>
      </c>
      <c r="BG19" t="s">
        <v>11</v>
      </c>
      <c r="BH19" t="s">
        <v>11</v>
      </c>
      <c r="BI19" t="s">
        <v>11</v>
      </c>
    </row>
    <row r="20" spans="1:61" ht="12.75">
      <c r="A20">
        <v>0</v>
      </c>
      <c r="AZ20">
        <v>-150000000</v>
      </c>
      <c r="BA20">
        <v>-150000000</v>
      </c>
      <c r="BB20">
        <v>-150000000</v>
      </c>
      <c r="BC20">
        <v>-150000000</v>
      </c>
      <c r="BD20">
        <v>-150000000</v>
      </c>
      <c r="BE20">
        <v>-150000000</v>
      </c>
      <c r="BF20">
        <v>-150000000</v>
      </c>
      <c r="BG20">
        <v>-150000000</v>
      </c>
      <c r="BH20">
        <v>-150000000</v>
      </c>
      <c r="BI20">
        <v>-150000000</v>
      </c>
    </row>
    <row r="21" spans="1:61" ht="12.75">
      <c r="A21">
        <v>1</v>
      </c>
      <c r="L21">
        <v>1000000</v>
      </c>
      <c r="M21">
        <v>1000000</v>
      </c>
      <c r="N21">
        <v>1000000</v>
      </c>
      <c r="O21">
        <v>1000000</v>
      </c>
      <c r="P21">
        <v>1000000</v>
      </c>
      <c r="Q21">
        <v>1000000</v>
      </c>
      <c r="R21">
        <v>1000000</v>
      </c>
      <c r="S21">
        <v>1000000</v>
      </c>
      <c r="T21">
        <v>1000000</v>
      </c>
      <c r="U21">
        <v>1000000</v>
      </c>
      <c r="V21">
        <f>ROUND(10%*L21,0)</f>
        <v>100000</v>
      </c>
      <c r="W21">
        <f aca="true" t="shared" si="10" ref="W21:AE21">ROUND(10%*M21,0)</f>
        <v>100000</v>
      </c>
      <c r="X21">
        <f t="shared" si="10"/>
        <v>100000</v>
      </c>
      <c r="Y21">
        <f t="shared" si="10"/>
        <v>100000</v>
      </c>
      <c r="Z21">
        <f t="shared" si="10"/>
        <v>100000</v>
      </c>
      <c r="AA21">
        <f t="shared" si="10"/>
        <v>100000</v>
      </c>
      <c r="AB21">
        <f t="shared" si="10"/>
        <v>100000</v>
      </c>
      <c r="AC21">
        <f t="shared" si="10"/>
        <v>100000</v>
      </c>
      <c r="AD21">
        <f t="shared" si="10"/>
        <v>100000</v>
      </c>
      <c r="AE21">
        <f t="shared" si="10"/>
        <v>100000</v>
      </c>
      <c r="AF21">
        <v>3750</v>
      </c>
      <c r="AG21">
        <v>3750</v>
      </c>
      <c r="AH21">
        <v>3750</v>
      </c>
      <c r="AI21">
        <v>3750</v>
      </c>
      <c r="AJ21">
        <v>3750</v>
      </c>
      <c r="AK21">
        <v>3750</v>
      </c>
      <c r="AL21">
        <v>3750</v>
      </c>
      <c r="AM21">
        <v>3750</v>
      </c>
      <c r="AN21">
        <v>3750</v>
      </c>
      <c r="AO21">
        <v>3750</v>
      </c>
      <c r="AP21">
        <f>AF21*V21-(3000*V21+25000000)</f>
        <v>50000000</v>
      </c>
      <c r="AQ21">
        <f aca="true" t="shared" si="11" ref="AQ21:AY21">AG21*W21-(3000*W21+25000000)</f>
        <v>50000000</v>
      </c>
      <c r="AR21">
        <f t="shared" si="11"/>
        <v>50000000</v>
      </c>
      <c r="AS21">
        <f t="shared" si="11"/>
        <v>50000000</v>
      </c>
      <c r="AT21">
        <f t="shared" si="11"/>
        <v>50000000</v>
      </c>
      <c r="AU21">
        <f t="shared" si="11"/>
        <v>50000000</v>
      </c>
      <c r="AV21">
        <f t="shared" si="11"/>
        <v>50000000</v>
      </c>
      <c r="AW21">
        <f t="shared" si="11"/>
        <v>50000000</v>
      </c>
      <c r="AX21">
        <f t="shared" si="11"/>
        <v>50000000</v>
      </c>
      <c r="AY21">
        <f t="shared" si="11"/>
        <v>50000000</v>
      </c>
      <c r="AZ21">
        <f>AP21*0.6+15000000</f>
        <v>45000000</v>
      </c>
      <c r="BA21">
        <f aca="true" t="shared" si="12" ref="BA21:BI22">AQ21*0.6+15000000</f>
        <v>45000000</v>
      </c>
      <c r="BB21">
        <f t="shared" si="12"/>
        <v>45000000</v>
      </c>
      <c r="BC21">
        <f t="shared" si="12"/>
        <v>45000000</v>
      </c>
      <c r="BD21">
        <f t="shared" si="12"/>
        <v>45000000</v>
      </c>
      <c r="BE21">
        <f t="shared" si="12"/>
        <v>45000000</v>
      </c>
      <c r="BF21">
        <f t="shared" si="12"/>
        <v>45000000</v>
      </c>
      <c r="BG21">
        <f t="shared" si="12"/>
        <v>45000000</v>
      </c>
      <c r="BH21">
        <f t="shared" si="12"/>
        <v>45000000</v>
      </c>
      <c r="BI21">
        <f t="shared" si="12"/>
        <v>45000000</v>
      </c>
    </row>
    <row r="22" spans="1:61" ht="12.75">
      <c r="A22">
        <v>2</v>
      </c>
      <c r="B22">
        <v>0.10405983630334958</v>
      </c>
      <c r="C22">
        <v>-0.004390926733321976</v>
      </c>
      <c r="D22">
        <v>0.019383264771022368</v>
      </c>
      <c r="E22">
        <v>-0.013620820027426817</v>
      </c>
      <c r="F22">
        <v>-0.05450795015349286</v>
      </c>
      <c r="G22">
        <v>0.05997242169542005</v>
      </c>
      <c r="H22">
        <v>0.0017885213310364634</v>
      </c>
      <c r="I22">
        <v>-0.07728112905169837</v>
      </c>
      <c r="J22">
        <v>-0.003056129571632482</v>
      </c>
      <c r="K22">
        <v>-0.001983721631404478</v>
      </c>
      <c r="L22">
        <f>L21*(1+0.02*B22)</f>
        <v>1002081.196726067</v>
      </c>
      <c r="M22">
        <f aca="true" t="shared" si="13" ref="M22:U22">M21*(1+0.02*C22)</f>
        <v>999912.1814653336</v>
      </c>
      <c r="N22">
        <f t="shared" si="13"/>
        <v>1000387.6652954204</v>
      </c>
      <c r="O22">
        <f t="shared" si="13"/>
        <v>999727.5835994515</v>
      </c>
      <c r="P22">
        <f t="shared" si="13"/>
        <v>998909.8409969301</v>
      </c>
      <c r="Q22">
        <f t="shared" si="13"/>
        <v>1001199.4484339084</v>
      </c>
      <c r="R22">
        <f t="shared" si="13"/>
        <v>1000035.7704266207</v>
      </c>
      <c r="S22">
        <f t="shared" si="13"/>
        <v>998454.377418966</v>
      </c>
      <c r="T22">
        <f t="shared" si="13"/>
        <v>999938.8774085674</v>
      </c>
      <c r="U22">
        <f t="shared" si="13"/>
        <v>999960.3255673719</v>
      </c>
      <c r="V22">
        <f>ROUND(10%*L22,0)</f>
        <v>100208</v>
      </c>
      <c r="W22">
        <f>ROUND(10%*M22,0)</f>
        <v>99991</v>
      </c>
      <c r="X22">
        <f>ROUND(10%*N22,0)</f>
        <v>100039</v>
      </c>
      <c r="Y22">
        <f>ROUND(10%*O22,0)</f>
        <v>99973</v>
      </c>
      <c r="Z22">
        <f>ROUND(10%*P22,0)</f>
        <v>99891</v>
      </c>
      <c r="AA22">
        <f>ROUND(10%*Q22,0)</f>
        <v>100120</v>
      </c>
      <c r="AB22">
        <f>ROUND(10%*R22,0)</f>
        <v>100004</v>
      </c>
      <c r="AC22">
        <f>ROUND(10%*S22,0)</f>
        <v>99845</v>
      </c>
      <c r="AD22">
        <f>ROUND(10%*T22,0)</f>
        <v>99994</v>
      </c>
      <c r="AE22">
        <f>ROUND(10%*U22,0)</f>
        <v>99996</v>
      </c>
      <c r="AF22">
        <f>AF21*(1+0.006*B22)</f>
        <v>3752.3413463168254</v>
      </c>
      <c r="AG22">
        <f aca="true" t="shared" si="14" ref="AG22:AO22">AG21*(1+0.006*C22)</f>
        <v>3749.9012041485003</v>
      </c>
      <c r="AH22">
        <f t="shared" si="14"/>
        <v>3750.436123457348</v>
      </c>
      <c r="AI22">
        <f t="shared" si="14"/>
        <v>3749.693531549383</v>
      </c>
      <c r="AJ22">
        <f t="shared" si="14"/>
        <v>3748.7735711215464</v>
      </c>
      <c r="AK22">
        <f t="shared" si="14"/>
        <v>3751.349379488147</v>
      </c>
      <c r="AL22">
        <f t="shared" si="14"/>
        <v>3750.0402417299483</v>
      </c>
      <c r="AM22">
        <f t="shared" si="14"/>
        <v>3748.261174596337</v>
      </c>
      <c r="AN22">
        <f t="shared" si="14"/>
        <v>3749.9312370846383</v>
      </c>
      <c r="AO22">
        <f t="shared" si="14"/>
        <v>3749.9553662632934</v>
      </c>
      <c r="AP22">
        <f>AF22*V22-(3000*V22+25000000)</f>
        <v>50390621.63171643</v>
      </c>
      <c r="AQ22">
        <f>AG22*W22-(3000*W22+25000000)</f>
        <v>49983371.304012716</v>
      </c>
      <c r="AR22">
        <f>AH22*X22-(3000*X22+25000000)</f>
        <v>50072879.35454965</v>
      </c>
      <c r="AS22">
        <f>AI22*Y22-(3000*Y22+25000000)</f>
        <v>49949111.42958647</v>
      </c>
      <c r="AT22">
        <f>AJ22*Z22-(3000*Z22+25000000)</f>
        <v>49795740.79290241</v>
      </c>
      <c r="AU22">
        <f>AK22*AA22-(3000*AA22+25000000)</f>
        <v>50225099.87435329</v>
      </c>
      <c r="AV22">
        <f>AL22*AB22-(3000*AB22+25000000)</f>
        <v>50007024.333961725</v>
      </c>
      <c r="AW22">
        <f>AM22*AC22-(3000*AC22+25000000)</f>
        <v>49710136.97757125</v>
      </c>
      <c r="AX22">
        <f>AN22*AD22-(3000*AD22+25000000)</f>
        <v>49988624.1210413</v>
      </c>
      <c r="AY22">
        <f>AO22*AE22-(3000*AE22+25000000)</f>
        <v>49992536.80486429</v>
      </c>
      <c r="AZ22">
        <f>AP22*0.6+15000000</f>
        <v>45234372.97902986</v>
      </c>
      <c r="BA22">
        <f t="shared" si="12"/>
        <v>44990022.78240763</v>
      </c>
      <c r="BB22">
        <f t="shared" si="12"/>
        <v>45043727.61272979</v>
      </c>
      <c r="BC22">
        <f t="shared" si="12"/>
        <v>44969466.857751876</v>
      </c>
      <c r="BD22">
        <f t="shared" si="12"/>
        <v>44877444.475741446</v>
      </c>
      <c r="BE22">
        <f t="shared" si="12"/>
        <v>45135059.92461197</v>
      </c>
      <c r="BF22">
        <f t="shared" si="12"/>
        <v>45004214.60037704</v>
      </c>
      <c r="BG22">
        <f t="shared" si="12"/>
        <v>44826082.18654275</v>
      </c>
      <c r="BH22">
        <f t="shared" si="12"/>
        <v>44993174.47262478</v>
      </c>
      <c r="BI22">
        <f t="shared" si="12"/>
        <v>44995522.08291857</v>
      </c>
    </row>
    <row r="23" spans="1:61" ht="12.75">
      <c r="A23">
        <v>3</v>
      </c>
      <c r="B23">
        <v>0.08221832104027271</v>
      </c>
      <c r="C23">
        <v>0.04890625859843567</v>
      </c>
      <c r="D23">
        <v>0.007005269253568258</v>
      </c>
      <c r="E23">
        <v>-0.07069115781632718</v>
      </c>
      <c r="F23">
        <v>0.001926309778355062</v>
      </c>
      <c r="G23">
        <v>0.003972559170506429</v>
      </c>
      <c r="H23">
        <v>0.0975114744505845</v>
      </c>
      <c r="I23">
        <v>-0.032056391319201794</v>
      </c>
      <c r="J23">
        <v>0.04030027866974706</v>
      </c>
      <c r="K23">
        <v>0.05021900051360717</v>
      </c>
      <c r="L23">
        <f aca="true" t="shared" si="15" ref="L23:L30">L22*(1+0.02*B23)</f>
        <v>1003728.9853968839</v>
      </c>
      <c r="M23">
        <f aca="true" t="shared" si="16" ref="M23:M30">M22*(1+0.02*C23)</f>
        <v>1000890.2207397829</v>
      </c>
      <c r="N23">
        <f aca="true" t="shared" si="17" ref="N23:N30">N22*(1+0.02*D23)</f>
        <v>1000527.8249944873</v>
      </c>
      <c r="O23">
        <f aca="true" t="shared" si="18" ref="O23:O30">O22*(1+0.02*E23)</f>
        <v>998314.1455917401</v>
      </c>
      <c r="P23">
        <f aca="true" t="shared" si="19" ref="P23:P30">P22*(1+0.02*F23)</f>
        <v>998948.3251928183</v>
      </c>
      <c r="Q23">
        <f aca="true" t="shared" si="20" ref="Q23:Q30">Q22*(1+0.02*G23)</f>
        <v>1001278.994914916</v>
      </c>
      <c r="R23">
        <f aca="true" t="shared" si="21" ref="R23:R30">R22*(1+0.02*H23)</f>
        <v>1001986.0696761733</v>
      </c>
      <c r="S23">
        <f aca="true" t="shared" si="22" ref="S23:S30">S22*(1+0.02*I23)</f>
        <v>997814.2405342278</v>
      </c>
      <c r="T23">
        <f aca="true" t="shared" si="23" ref="T23:T30">T22*(1+0.02*J23)</f>
        <v>1000744.8337168129</v>
      </c>
      <c r="U23">
        <f aca="true" t="shared" si="24" ref="U23:U30">U22*(1+0.02*K23)</f>
        <v>1000964.665729437</v>
      </c>
      <c r="V23">
        <f aca="true" t="shared" si="25" ref="V23:V30">ROUND(10%*L23,0)</f>
        <v>100373</v>
      </c>
      <c r="W23">
        <f aca="true" t="shared" si="26" ref="W23:W30">ROUND(10%*M23,0)</f>
        <v>100089</v>
      </c>
      <c r="X23">
        <f aca="true" t="shared" si="27" ref="X23:X30">ROUND(10%*N23,0)</f>
        <v>100053</v>
      </c>
      <c r="Y23">
        <f aca="true" t="shared" si="28" ref="Y23:Y30">ROUND(10%*O23,0)</f>
        <v>99831</v>
      </c>
      <c r="Z23">
        <f aca="true" t="shared" si="29" ref="Z23:Z30">ROUND(10%*P23,0)</f>
        <v>99895</v>
      </c>
      <c r="AA23">
        <f aca="true" t="shared" si="30" ref="AA23:AA30">ROUND(10%*Q23,0)</f>
        <v>100128</v>
      </c>
      <c r="AB23">
        <f aca="true" t="shared" si="31" ref="AB23:AB30">ROUND(10%*R23,0)</f>
        <v>100199</v>
      </c>
      <c r="AC23">
        <f aca="true" t="shared" si="32" ref="AC23:AC30">ROUND(10%*S23,0)</f>
        <v>99781</v>
      </c>
      <c r="AD23">
        <f aca="true" t="shared" si="33" ref="AD23:AD30">ROUND(10%*T23,0)</f>
        <v>100074</v>
      </c>
      <c r="AE23">
        <f aca="true" t="shared" si="34" ref="AE23:AE30">ROUND(10%*U23,0)</f>
        <v>100096</v>
      </c>
      <c r="AF23">
        <f aca="true" t="shared" si="35" ref="AF23:AF30">AF22*(1+0.006*B23)</f>
        <v>3754.19241354961</v>
      </c>
      <c r="AG23">
        <f aca="true" t="shared" si="36" ref="AG23:AG30">AG22*(1+0.006*C23)</f>
        <v>3751.0015659765522</v>
      </c>
      <c r="AH23">
        <f aca="true" t="shared" si="37" ref="AH23:AH30">AH22*(1+0.006*D23)</f>
        <v>3750.593760346527</v>
      </c>
      <c r="AI23">
        <f aca="true" t="shared" si="38" ref="AI23:AI30">AI22*(1+0.006*E23)</f>
        <v>3748.103110486173</v>
      </c>
      <c r="AJ23">
        <f aca="true" t="shared" si="39" ref="AJ23:AJ30">AJ22*(1+0.006*F23)</f>
        <v>3748.816898916668</v>
      </c>
      <c r="AK23">
        <f aca="true" t="shared" si="40" ref="AK23:AK30">AK22*(1+0.006*G23)</f>
        <v>3751.4387942324224</v>
      </c>
      <c r="AL23">
        <f aca="true" t="shared" si="41" ref="AL23:AL30">AL22*(1+0.006*H23)</f>
        <v>3752.234273449269</v>
      </c>
      <c r="AM23">
        <f aca="true" t="shared" si="42" ref="AM23:AM30">AM22*(1+0.006*I23)</f>
        <v>3747.5402402344603</v>
      </c>
      <c r="AN23">
        <f aca="true" t="shared" si="43" ref="AN23:AN30">AN22*(1+0.006*J23)</f>
        <v>3750.8379767277197</v>
      </c>
      <c r="AO23">
        <f aca="true" t="shared" si="44" ref="AO23:AO30">AO22*(1+0.006*K23)</f>
        <v>3751.0852803260796</v>
      </c>
      <c r="AP23">
        <f aca="true" t="shared" si="45" ref="AP23:AP30">AF23*V23-(3000*V23+25000000)</f>
        <v>50700555.125214994</v>
      </c>
      <c r="AQ23">
        <f aca="true" t="shared" si="46" ref="AQ23:AQ30">AG23*W23-(3000*W23+25000000)</f>
        <v>50166995.73702711</v>
      </c>
      <c r="AR23">
        <f aca="true" t="shared" si="47" ref="AR23:AR30">AH23*X23-(3000*X23+25000000)</f>
        <v>50099157.50395107</v>
      </c>
      <c r="AS23">
        <f aca="true" t="shared" si="48" ref="AS23:AS30">AI23*Y23-(3000*Y23+25000000)</f>
        <v>49683881.62294513</v>
      </c>
      <c r="AT23">
        <f aca="true" t="shared" si="49" ref="AT23:AT30">AJ23*Z23-(3000*Z23+25000000)</f>
        <v>49803064.11728054</v>
      </c>
      <c r="AU23">
        <f aca="true" t="shared" si="50" ref="AU23:AU30">AK23*AA23-(3000*AA23+25000000)</f>
        <v>50240063.58890396</v>
      </c>
      <c r="AV23">
        <f aca="true" t="shared" si="51" ref="AV23:AV30">AL23*AB23-(3000*AB23+25000000)</f>
        <v>50373121.9653433</v>
      </c>
      <c r="AW23">
        <f aca="true" t="shared" si="52" ref="AW23:AW30">AM23*AC23-(3000*AC23+25000000)</f>
        <v>49590312.71083468</v>
      </c>
      <c r="AX23">
        <f aca="true" t="shared" si="53" ref="AX23:AX30">AN23*AD23-(3000*AD23+25000000)</f>
        <v>50139359.6830498</v>
      </c>
      <c r="AY23">
        <f aca="true" t="shared" si="54" ref="AY23:AY30">AO23*AE23-(3000*AE23+25000000)</f>
        <v>50180632.21951926</v>
      </c>
      <c r="AZ23">
        <f aca="true" t="shared" si="55" ref="AZ23:AZ30">AP23*0.6+15000000</f>
        <v>45420333.075128995</v>
      </c>
      <c r="BA23">
        <f aca="true" t="shared" si="56" ref="BA23:BA30">AQ23*0.6+15000000</f>
        <v>45100197.44221626</v>
      </c>
      <c r="BB23">
        <f aca="true" t="shared" si="57" ref="BB23:BB30">AR23*0.6+15000000</f>
        <v>45059494.50237064</v>
      </c>
      <c r="BC23">
        <f aca="true" t="shared" si="58" ref="BC23:BC30">AS23*0.6+15000000</f>
        <v>44810328.97376707</v>
      </c>
      <c r="BD23">
        <f aca="true" t="shared" si="59" ref="BD23:BD30">AT23*0.6+15000000</f>
        <v>44881838.470368326</v>
      </c>
      <c r="BE23">
        <f aca="true" t="shared" si="60" ref="BE23:BE30">AU23*0.6+15000000</f>
        <v>45144038.15334238</v>
      </c>
      <c r="BF23">
        <f aca="true" t="shared" si="61" ref="BF23:BF30">AV23*0.6+15000000</f>
        <v>45223873.17920598</v>
      </c>
      <c r="BG23">
        <f aca="true" t="shared" si="62" ref="BG23:BG30">AW23*0.6+15000000</f>
        <v>44754187.62650081</v>
      </c>
      <c r="BH23">
        <f aca="true" t="shared" si="63" ref="BH23:BH30">AX23*0.6+15000000</f>
        <v>45083615.809829876</v>
      </c>
      <c r="BI23">
        <f aca="true" t="shared" si="64" ref="BI23:BI30">AY23*0.6+15000000</f>
        <v>45108379.33171155</v>
      </c>
    </row>
    <row r="24" spans="1:61" ht="12.75">
      <c r="A24">
        <v>4</v>
      </c>
      <c r="B24">
        <v>0.05234187483438291</v>
      </c>
      <c r="C24">
        <v>0.007210019248304889</v>
      </c>
      <c r="D24">
        <v>-0.09845052773016505</v>
      </c>
      <c r="E24">
        <v>-0.10553867468843237</v>
      </c>
      <c r="F24">
        <v>0.07566723070340231</v>
      </c>
      <c r="G24">
        <v>0.034495599265937926</v>
      </c>
      <c r="H24">
        <v>-0.027071337171946652</v>
      </c>
      <c r="I24">
        <v>-0.09422001312486827</v>
      </c>
      <c r="J24">
        <v>-0.04043272383569274</v>
      </c>
      <c r="K24">
        <v>0.022088897821959108</v>
      </c>
      <c r="L24">
        <f t="shared" si="15"/>
        <v>1004779.7265353097</v>
      </c>
      <c r="M24">
        <f t="shared" si="16"/>
        <v>1001034.5494949224</v>
      </c>
      <c r="N24">
        <f t="shared" si="17"/>
        <v>998557.7751468989</v>
      </c>
      <c r="O24">
        <f t="shared" si="18"/>
        <v>996206.9305547709</v>
      </c>
      <c r="P24">
        <f t="shared" si="19"/>
        <v>1000460.0782604811</v>
      </c>
      <c r="Q24">
        <f t="shared" si="20"/>
        <v>1001969.7892941557</v>
      </c>
      <c r="R24">
        <f t="shared" si="21"/>
        <v>1001443.5676214973</v>
      </c>
      <c r="S24">
        <f t="shared" si="22"/>
        <v>995933.9591174416</v>
      </c>
      <c r="T24">
        <f t="shared" si="23"/>
        <v>999935.5769269796</v>
      </c>
      <c r="U24">
        <f t="shared" si="24"/>
        <v>1001406.8698539308</v>
      </c>
      <c r="V24">
        <f t="shared" si="25"/>
        <v>100478</v>
      </c>
      <c r="W24">
        <f t="shared" si="26"/>
        <v>100103</v>
      </c>
      <c r="X24">
        <f t="shared" si="27"/>
        <v>99856</v>
      </c>
      <c r="Y24">
        <f t="shared" si="28"/>
        <v>99621</v>
      </c>
      <c r="Z24">
        <f t="shared" si="29"/>
        <v>100046</v>
      </c>
      <c r="AA24">
        <f t="shared" si="30"/>
        <v>100197</v>
      </c>
      <c r="AB24">
        <f t="shared" si="31"/>
        <v>100144</v>
      </c>
      <c r="AC24">
        <f t="shared" si="32"/>
        <v>99593</v>
      </c>
      <c r="AD24">
        <f t="shared" si="33"/>
        <v>99994</v>
      </c>
      <c r="AE24">
        <f t="shared" si="34"/>
        <v>100141</v>
      </c>
      <c r="AF24">
        <f t="shared" si="35"/>
        <v>3755.3714223660954</v>
      </c>
      <c r="AG24">
        <f t="shared" si="36"/>
        <v>3751.1638347374987</v>
      </c>
      <c r="AH24">
        <f t="shared" si="37"/>
        <v>3748.3782727364814</v>
      </c>
      <c r="AI24">
        <f t="shared" si="38"/>
        <v>3745.7296914769154</v>
      </c>
      <c r="AJ24">
        <f t="shared" si="39"/>
        <v>3750.5188744755987</v>
      </c>
      <c r="AK24">
        <f t="shared" si="40"/>
        <v>3752.2152430083215</v>
      </c>
      <c r="AL24">
        <f t="shared" si="41"/>
        <v>3751.624805454281</v>
      </c>
      <c r="AM24">
        <f t="shared" si="42"/>
        <v>3745.421680490735</v>
      </c>
      <c r="AN24">
        <f t="shared" si="43"/>
        <v>3749.928037151327</v>
      </c>
      <c r="AO24">
        <f t="shared" si="44"/>
        <v>3751.582424362951</v>
      </c>
      <c r="AP24">
        <f t="shared" si="45"/>
        <v>50898209.77650052</v>
      </c>
      <c r="AQ24">
        <f t="shared" si="46"/>
        <v>50193753.34872782</v>
      </c>
      <c r="AR24">
        <f t="shared" si="47"/>
        <v>49730060.802374065</v>
      </c>
      <c r="AS24">
        <f t="shared" si="48"/>
        <v>49290337.59462178</v>
      </c>
      <c r="AT24">
        <f t="shared" si="49"/>
        <v>50086411.315785766</v>
      </c>
      <c r="AU24">
        <f t="shared" si="50"/>
        <v>50369710.703704774</v>
      </c>
      <c r="AV24">
        <f t="shared" si="51"/>
        <v>50270714.51741356</v>
      </c>
      <c r="AW24">
        <f t="shared" si="52"/>
        <v>49238781.4251138</v>
      </c>
      <c r="AX24">
        <f t="shared" si="53"/>
        <v>49988304.14690977</v>
      </c>
      <c r="AY24">
        <f t="shared" si="54"/>
        <v>50264215.558130264</v>
      </c>
      <c r="AZ24">
        <f t="shared" si="55"/>
        <v>45538925.86590031</v>
      </c>
      <c r="BA24">
        <f t="shared" si="56"/>
        <v>45116252.00923669</v>
      </c>
      <c r="BB24">
        <f t="shared" si="57"/>
        <v>44838036.481424436</v>
      </c>
      <c r="BC24">
        <f t="shared" si="58"/>
        <v>44574202.55677307</v>
      </c>
      <c r="BD24">
        <f t="shared" si="59"/>
        <v>45051846.78947146</v>
      </c>
      <c r="BE24">
        <f t="shared" si="60"/>
        <v>45221826.42222287</v>
      </c>
      <c r="BF24">
        <f t="shared" si="61"/>
        <v>45162428.71044813</v>
      </c>
      <c r="BG24">
        <f t="shared" si="62"/>
        <v>44543268.85506828</v>
      </c>
      <c r="BH24">
        <f t="shared" si="63"/>
        <v>44992982.48814586</v>
      </c>
      <c r="BI24">
        <f t="shared" si="64"/>
        <v>45158529.33487816</v>
      </c>
    </row>
    <row r="25" spans="1:61" ht="12.75">
      <c r="A25">
        <v>5</v>
      </c>
      <c r="B25">
        <v>-0.025125132196990307</v>
      </c>
      <c r="C25">
        <v>0.03709533302753698</v>
      </c>
      <c r="D25">
        <v>-0.00662691945763072</v>
      </c>
      <c r="E25">
        <v>-0.051204210649302695</v>
      </c>
      <c r="F25">
        <v>0.004087667093699565</v>
      </c>
      <c r="G25">
        <v>-0.025966244265873684</v>
      </c>
      <c r="H25">
        <v>0.009553218660585117</v>
      </c>
      <c r="I25">
        <v>0.01147333250628435</v>
      </c>
      <c r="J25">
        <v>0.04037968892589561</v>
      </c>
      <c r="K25">
        <v>0.025038389139808714</v>
      </c>
      <c r="L25">
        <f t="shared" si="15"/>
        <v>1004274.8220661486</v>
      </c>
      <c r="M25">
        <f t="shared" si="16"/>
        <v>1001777.223694634</v>
      </c>
      <c r="N25">
        <f t="shared" si="17"/>
        <v>998425.4279079052</v>
      </c>
      <c r="O25">
        <f t="shared" si="18"/>
        <v>995186.7307643224</v>
      </c>
      <c r="P25">
        <f t="shared" si="19"/>
        <v>1000541.8692152904</v>
      </c>
      <c r="Q25">
        <f t="shared" si="20"/>
        <v>1001449.4414482389</v>
      </c>
      <c r="R25">
        <f t="shared" si="21"/>
        <v>1001634.9078090518</v>
      </c>
      <c r="S25">
        <f t="shared" si="22"/>
        <v>996162.4927467867</v>
      </c>
      <c r="T25">
        <f t="shared" si="23"/>
        <v>1000743.1186778245</v>
      </c>
      <c r="U25">
        <f t="shared" si="24"/>
        <v>1001908.3421518244</v>
      </c>
      <c r="V25">
        <f t="shared" si="25"/>
        <v>100427</v>
      </c>
      <c r="W25">
        <f t="shared" si="26"/>
        <v>100178</v>
      </c>
      <c r="X25">
        <f t="shared" si="27"/>
        <v>99843</v>
      </c>
      <c r="Y25">
        <f t="shared" si="28"/>
        <v>99519</v>
      </c>
      <c r="Z25">
        <f t="shared" si="29"/>
        <v>100054</v>
      </c>
      <c r="AA25">
        <f t="shared" si="30"/>
        <v>100145</v>
      </c>
      <c r="AB25">
        <f t="shared" si="31"/>
        <v>100163</v>
      </c>
      <c r="AC25">
        <f t="shared" si="32"/>
        <v>99616</v>
      </c>
      <c r="AD25">
        <f t="shared" si="33"/>
        <v>100074</v>
      </c>
      <c r="AE25">
        <f t="shared" si="34"/>
        <v>100191</v>
      </c>
      <c r="AF25">
        <f t="shared" si="35"/>
        <v>3754.805297145481</v>
      </c>
      <c r="AG25">
        <f t="shared" si="36"/>
        <v>3751.9987387676415</v>
      </c>
      <c r="AH25">
        <f t="shared" si="37"/>
        <v>3748.2292315310206</v>
      </c>
      <c r="AI25">
        <f t="shared" si="38"/>
        <v>3744.578908683969</v>
      </c>
      <c r="AJ25">
        <f t="shared" si="39"/>
        <v>3750.610859711124</v>
      </c>
      <c r="AK25">
        <f t="shared" si="40"/>
        <v>3751.630657383093</v>
      </c>
      <c r="AL25">
        <f t="shared" si="41"/>
        <v>3751.839846006875</v>
      </c>
      <c r="AM25">
        <f t="shared" si="42"/>
        <v>3745.679515300634</v>
      </c>
      <c r="AN25">
        <f t="shared" si="43"/>
        <v>3750.8365627171347</v>
      </c>
      <c r="AO25">
        <f t="shared" si="44"/>
        <v>3752.1460258467387</v>
      </c>
      <c r="AP25">
        <f t="shared" si="45"/>
        <v>50802831.57642919</v>
      </c>
      <c r="AQ25">
        <f t="shared" si="46"/>
        <v>50333729.652264774</v>
      </c>
      <c r="AR25">
        <f t="shared" si="47"/>
        <v>49705451.16375166</v>
      </c>
      <c r="AS25">
        <f t="shared" si="48"/>
        <v>49099748.413319945</v>
      </c>
      <c r="AT25">
        <f t="shared" si="49"/>
        <v>50101618.95753676</v>
      </c>
      <c r="AU25">
        <f t="shared" si="50"/>
        <v>50272052.18362987</v>
      </c>
      <c r="AV25">
        <f t="shared" si="51"/>
        <v>50306534.49558663</v>
      </c>
      <c r="AW25">
        <f t="shared" si="52"/>
        <v>49281610.59618795</v>
      </c>
      <c r="AX25">
        <f t="shared" si="53"/>
        <v>50139218.177354515</v>
      </c>
      <c r="AY25">
        <f t="shared" si="54"/>
        <v>50358262.475610614</v>
      </c>
      <c r="AZ25">
        <f t="shared" si="55"/>
        <v>45481698.94585751</v>
      </c>
      <c r="BA25">
        <f t="shared" si="56"/>
        <v>45200237.79135886</v>
      </c>
      <c r="BB25">
        <f t="shared" si="57"/>
        <v>44823270.698250994</v>
      </c>
      <c r="BC25">
        <f t="shared" si="58"/>
        <v>44459849.04799196</v>
      </c>
      <c r="BD25">
        <f t="shared" si="59"/>
        <v>45060971.37452205</v>
      </c>
      <c r="BE25">
        <f t="shared" si="60"/>
        <v>45163231.31017792</v>
      </c>
      <c r="BF25">
        <f t="shared" si="61"/>
        <v>45183920.69735198</v>
      </c>
      <c r="BG25">
        <f t="shared" si="62"/>
        <v>44568966.35771277</v>
      </c>
      <c r="BH25">
        <f t="shared" si="63"/>
        <v>45083530.906412706</v>
      </c>
      <c r="BI25">
        <f t="shared" si="64"/>
        <v>45214957.48536637</v>
      </c>
    </row>
    <row r="26" spans="1:61" ht="12.75">
      <c r="A26">
        <v>6</v>
      </c>
      <c r="B26">
        <v>-0.028324393497314304</v>
      </c>
      <c r="C26">
        <v>0.02841420609911438</v>
      </c>
      <c r="D26">
        <v>0.10125950211659074</v>
      </c>
      <c r="E26">
        <v>-0.002918170594057301</v>
      </c>
      <c r="F26">
        <v>0.038907899124751566</v>
      </c>
      <c r="G26">
        <v>0.09530276656732894</v>
      </c>
      <c r="H26">
        <v>-0.07138373803172726</v>
      </c>
      <c r="I26">
        <v>-0.030964770303398836</v>
      </c>
      <c r="J26">
        <v>-0.06921527528902516</v>
      </c>
      <c r="K26">
        <v>-0.03404090875847032</v>
      </c>
      <c r="L26">
        <f t="shared" si="15"/>
        <v>1003705.9125613557</v>
      </c>
      <c r="M26">
        <f t="shared" si="16"/>
        <v>1002346.5177846232</v>
      </c>
      <c r="N26">
        <f t="shared" si="17"/>
        <v>1000447.4291425152</v>
      </c>
      <c r="O26">
        <f t="shared" si="18"/>
        <v>995128.6482712562</v>
      </c>
      <c r="P26">
        <f t="shared" si="19"/>
        <v>1001320.4488576407</v>
      </c>
      <c r="Q26">
        <f t="shared" si="20"/>
        <v>1003358.2594951853</v>
      </c>
      <c r="R26">
        <f t="shared" si="21"/>
        <v>1000204.8989318023</v>
      </c>
      <c r="S26">
        <f t="shared" si="22"/>
        <v>995545.5738913313</v>
      </c>
      <c r="T26">
        <f t="shared" si="23"/>
        <v>999357.7844687669</v>
      </c>
      <c r="U26">
        <f t="shared" si="24"/>
        <v>1001226.2247426335</v>
      </c>
      <c r="V26">
        <f t="shared" si="25"/>
        <v>100371</v>
      </c>
      <c r="W26">
        <f t="shared" si="26"/>
        <v>100235</v>
      </c>
      <c r="X26">
        <f t="shared" si="27"/>
        <v>100045</v>
      </c>
      <c r="Y26">
        <f t="shared" si="28"/>
        <v>99513</v>
      </c>
      <c r="Z26">
        <f t="shared" si="29"/>
        <v>100132</v>
      </c>
      <c r="AA26">
        <f t="shared" si="30"/>
        <v>100336</v>
      </c>
      <c r="AB26">
        <f t="shared" si="31"/>
        <v>100020</v>
      </c>
      <c r="AC26">
        <f t="shared" si="32"/>
        <v>99555</v>
      </c>
      <c r="AD26">
        <f t="shared" si="33"/>
        <v>99936</v>
      </c>
      <c r="AE26">
        <f t="shared" si="34"/>
        <v>100123</v>
      </c>
      <c r="AF26">
        <f t="shared" si="35"/>
        <v>3754.167181649028</v>
      </c>
      <c r="AG26">
        <f t="shared" si="36"/>
        <v>3752.6383991603234</v>
      </c>
      <c r="AH26">
        <f t="shared" si="37"/>
        <v>3750.5064944858427</v>
      </c>
      <c r="AI26">
        <f t="shared" si="38"/>
        <v>3744.5133447636185</v>
      </c>
      <c r="AJ26">
        <f t="shared" si="39"/>
        <v>3751.486430045039</v>
      </c>
      <c r="AK26">
        <f t="shared" si="40"/>
        <v>3753.7759020678172</v>
      </c>
      <c r="AL26">
        <f t="shared" si="41"/>
        <v>3750.232923890649</v>
      </c>
      <c r="AM26">
        <f t="shared" si="42"/>
        <v>3744.983610665706</v>
      </c>
      <c r="AN26">
        <f t="shared" si="43"/>
        <v>3749.278871605619</v>
      </c>
      <c r="AO26">
        <f t="shared" si="44"/>
        <v>3751.3796670836527</v>
      </c>
      <c r="AP26">
        <f t="shared" si="45"/>
        <v>50696514.18929458</v>
      </c>
      <c r="AQ26">
        <f t="shared" si="46"/>
        <v>50440709.93983501</v>
      </c>
      <c r="AR26">
        <f t="shared" si="47"/>
        <v>50084422.24083614</v>
      </c>
      <c r="AS26">
        <f t="shared" si="48"/>
        <v>49088756.47746199</v>
      </c>
      <c r="AT26">
        <f t="shared" si="49"/>
        <v>50247839.21326983</v>
      </c>
      <c r="AU26">
        <f t="shared" si="50"/>
        <v>50630858.909876525</v>
      </c>
      <c r="AV26">
        <f t="shared" si="51"/>
        <v>50038297.04754275</v>
      </c>
      <c r="AW26">
        <f t="shared" si="52"/>
        <v>49166843.35982436</v>
      </c>
      <c r="AX26">
        <f t="shared" si="53"/>
        <v>49879933.31277913</v>
      </c>
      <c r="AY26">
        <f t="shared" si="54"/>
        <v>50230386.40741658</v>
      </c>
      <c r="AZ26">
        <f t="shared" si="55"/>
        <v>45417908.513576746</v>
      </c>
      <c r="BA26">
        <f t="shared" si="56"/>
        <v>45264425.963901006</v>
      </c>
      <c r="BB26">
        <f t="shared" si="57"/>
        <v>45050653.34450169</v>
      </c>
      <c r="BC26">
        <f t="shared" si="58"/>
        <v>44453253.886477195</v>
      </c>
      <c r="BD26">
        <f t="shared" si="59"/>
        <v>45148703.527961895</v>
      </c>
      <c r="BE26">
        <f t="shared" si="60"/>
        <v>45378515.34592591</v>
      </c>
      <c r="BF26">
        <f t="shared" si="61"/>
        <v>45022978.22852565</v>
      </c>
      <c r="BG26">
        <f t="shared" si="62"/>
        <v>44500106.015894614</v>
      </c>
      <c r="BH26">
        <f t="shared" si="63"/>
        <v>44927959.98766747</v>
      </c>
      <c r="BI26">
        <f t="shared" si="64"/>
        <v>45138231.84444995</v>
      </c>
    </row>
    <row r="27" spans="1:61" ht="12.75">
      <c r="A27">
        <v>7</v>
      </c>
      <c r="B27">
        <v>-0.06677578312519472</v>
      </c>
      <c r="C27">
        <v>0.00521708898304496</v>
      </c>
      <c r="D27">
        <v>0.038064285945438314</v>
      </c>
      <c r="E27">
        <v>-0.03617981292336481</v>
      </c>
      <c r="F27">
        <v>-0.0656996235193219</v>
      </c>
      <c r="G27">
        <v>-0.0534868149770773</v>
      </c>
      <c r="H27">
        <v>0.017089746506826486</v>
      </c>
      <c r="I27">
        <v>-0.04161086053500185</v>
      </c>
      <c r="J27">
        <v>-0.1019225237541832</v>
      </c>
      <c r="K27">
        <v>0.0038420466808020137</v>
      </c>
      <c r="L27">
        <f t="shared" si="15"/>
        <v>1002365.4475945823</v>
      </c>
      <c r="M27">
        <f t="shared" si="16"/>
        <v>1002451.1044041257</v>
      </c>
      <c r="N27">
        <f t="shared" si="17"/>
        <v>1001209.0554828404</v>
      </c>
      <c r="O27">
        <f t="shared" si="18"/>
        <v>994408.5769046736</v>
      </c>
      <c r="P27">
        <f t="shared" si="19"/>
        <v>1000004.7213273979</v>
      </c>
      <c r="Q27">
        <f t="shared" si="20"/>
        <v>1002284.9307435586</v>
      </c>
      <c r="R27">
        <f t="shared" si="21"/>
        <v>1000546.7638953548</v>
      </c>
      <c r="S27">
        <f t="shared" si="22"/>
        <v>994717.0637307027</v>
      </c>
      <c r="T27">
        <f t="shared" si="23"/>
        <v>997320.643118238</v>
      </c>
      <c r="U27">
        <f t="shared" si="24"/>
        <v>1001303.1599005036</v>
      </c>
      <c r="V27">
        <f t="shared" si="25"/>
        <v>100237</v>
      </c>
      <c r="W27">
        <f t="shared" si="26"/>
        <v>100245</v>
      </c>
      <c r="X27">
        <f t="shared" si="27"/>
        <v>100121</v>
      </c>
      <c r="Y27">
        <f t="shared" si="28"/>
        <v>99441</v>
      </c>
      <c r="Z27">
        <f t="shared" si="29"/>
        <v>100000</v>
      </c>
      <c r="AA27">
        <f t="shared" si="30"/>
        <v>100228</v>
      </c>
      <c r="AB27">
        <f t="shared" si="31"/>
        <v>100055</v>
      </c>
      <c r="AC27">
        <f t="shared" si="32"/>
        <v>99472</v>
      </c>
      <c r="AD27">
        <f t="shared" si="33"/>
        <v>99732</v>
      </c>
      <c r="AE27">
        <f t="shared" si="34"/>
        <v>100130</v>
      </c>
      <c r="AF27">
        <f t="shared" si="35"/>
        <v>3752.6630569278027</v>
      </c>
      <c r="AG27">
        <f t="shared" si="36"/>
        <v>3752.755866251021</v>
      </c>
      <c r="AH27">
        <f t="shared" si="37"/>
        <v>3751.3630565957205</v>
      </c>
      <c r="AI27">
        <f t="shared" si="38"/>
        <v>3743.700490009803</v>
      </c>
      <c r="AJ27">
        <f t="shared" si="39"/>
        <v>3750.007602568488</v>
      </c>
      <c r="AK27">
        <f t="shared" si="40"/>
        <v>3752.5712369649814</v>
      </c>
      <c r="AL27">
        <f t="shared" si="41"/>
        <v>3750.617467070714</v>
      </c>
      <c r="AM27">
        <f t="shared" si="42"/>
        <v>3744.04861872133</v>
      </c>
      <c r="AN27">
        <f t="shared" si="43"/>
        <v>3746.986055816505</v>
      </c>
      <c r="AO27">
        <f t="shared" si="44"/>
        <v>3751.466144938443</v>
      </c>
      <c r="AP27">
        <f t="shared" si="45"/>
        <v>50444686.83727217</v>
      </c>
      <c r="AQ27">
        <f t="shared" si="46"/>
        <v>50460011.812333584</v>
      </c>
      <c r="AR27">
        <f t="shared" si="47"/>
        <v>50227220.58942014</v>
      </c>
      <c r="AS27">
        <f t="shared" si="48"/>
        <v>48954320.427064836</v>
      </c>
      <c r="AT27">
        <f t="shared" si="49"/>
        <v>50000760.25684881</v>
      </c>
      <c r="AU27">
        <f t="shared" si="50"/>
        <v>50428709.93852615</v>
      </c>
      <c r="AV27">
        <f t="shared" si="51"/>
        <v>50103030.66776031</v>
      </c>
      <c r="AW27">
        <f t="shared" si="52"/>
        <v>49012004.20144814</v>
      </c>
      <c r="AX27">
        <f t="shared" si="53"/>
        <v>49498413.31869167</v>
      </c>
      <c r="AY27">
        <f t="shared" si="54"/>
        <v>50244305.092686296</v>
      </c>
      <c r="AZ27">
        <f t="shared" si="55"/>
        <v>45266812.1023633</v>
      </c>
      <c r="BA27">
        <f t="shared" si="56"/>
        <v>45276007.08740015</v>
      </c>
      <c r="BB27">
        <f t="shared" si="57"/>
        <v>45136332.35365208</v>
      </c>
      <c r="BC27">
        <f t="shared" si="58"/>
        <v>44372592.2562389</v>
      </c>
      <c r="BD27">
        <f t="shared" si="59"/>
        <v>45000456.154109284</v>
      </c>
      <c r="BE27">
        <f t="shared" si="60"/>
        <v>45257225.96311569</v>
      </c>
      <c r="BF27">
        <f t="shared" si="61"/>
        <v>45061818.400656186</v>
      </c>
      <c r="BG27">
        <f t="shared" si="62"/>
        <v>44407202.52086888</v>
      </c>
      <c r="BH27">
        <f t="shared" si="63"/>
        <v>44699047.991215006</v>
      </c>
      <c r="BI27">
        <f t="shared" si="64"/>
        <v>45146583.055611774</v>
      </c>
    </row>
    <row r="28" spans="1:61" ht="12.75">
      <c r="A28">
        <v>8</v>
      </c>
      <c r="B28">
        <v>0.12227428669575602</v>
      </c>
      <c r="C28">
        <v>-0.002715125901886495</v>
      </c>
      <c r="D28">
        <v>-0.017398292584402952</v>
      </c>
      <c r="E28">
        <v>-0.025573115181032335</v>
      </c>
      <c r="F28">
        <v>-0.023780103219905868</v>
      </c>
      <c r="G28">
        <v>-0.013101498552714474</v>
      </c>
      <c r="H28">
        <v>-0.007032326720946003</v>
      </c>
      <c r="I28">
        <v>-0.09424229574506171</v>
      </c>
      <c r="J28">
        <v>0.048213564696197864</v>
      </c>
      <c r="K28">
        <v>-0.10998155630659312</v>
      </c>
      <c r="L28">
        <f t="shared" si="15"/>
        <v>1004816.7179968443</v>
      </c>
      <c r="M28">
        <f t="shared" si="16"/>
        <v>1002396.6687849469</v>
      </c>
      <c r="N28">
        <f t="shared" si="17"/>
        <v>1000860.6689211315</v>
      </c>
      <c r="O28">
        <f t="shared" si="18"/>
        <v>993899.9744031898</v>
      </c>
      <c r="P28">
        <f t="shared" si="19"/>
        <v>999529.1170175266</v>
      </c>
      <c r="Q28">
        <f t="shared" si="20"/>
        <v>1002022.3020521677</v>
      </c>
      <c r="R28">
        <f t="shared" si="21"/>
        <v>1000406.0404604889</v>
      </c>
      <c r="S28">
        <f t="shared" si="22"/>
        <v>992842.1753366473</v>
      </c>
      <c r="T28">
        <f t="shared" si="23"/>
        <v>998282.3307852347</v>
      </c>
      <c r="U28">
        <f t="shared" si="24"/>
        <v>999100.6623032922</v>
      </c>
      <c r="V28">
        <f t="shared" si="25"/>
        <v>100482</v>
      </c>
      <c r="W28">
        <f t="shared" si="26"/>
        <v>100240</v>
      </c>
      <c r="X28">
        <f t="shared" si="27"/>
        <v>100086</v>
      </c>
      <c r="Y28">
        <f t="shared" si="28"/>
        <v>99390</v>
      </c>
      <c r="Z28">
        <f t="shared" si="29"/>
        <v>99953</v>
      </c>
      <c r="AA28">
        <f t="shared" si="30"/>
        <v>100202</v>
      </c>
      <c r="AB28">
        <f t="shared" si="31"/>
        <v>100041</v>
      </c>
      <c r="AC28">
        <f t="shared" si="32"/>
        <v>99284</v>
      </c>
      <c r="AD28">
        <f t="shared" si="33"/>
        <v>99828</v>
      </c>
      <c r="AE28">
        <f t="shared" si="34"/>
        <v>99910</v>
      </c>
      <c r="AF28">
        <f t="shared" si="35"/>
        <v>3755.416182118775</v>
      </c>
      <c r="AG28">
        <f t="shared" si="36"/>
        <v>3752.6947310230853</v>
      </c>
      <c r="AH28">
        <f t="shared" si="37"/>
        <v>3750.971452723427</v>
      </c>
      <c r="AI28">
        <f t="shared" si="38"/>
        <v>3743.126061506797</v>
      </c>
      <c r="AJ28">
        <f t="shared" si="39"/>
        <v>3749.472549161301</v>
      </c>
      <c r="AK28">
        <f t="shared" si="40"/>
        <v>3752.2762511252013</v>
      </c>
      <c r="AL28">
        <f t="shared" si="41"/>
        <v>3750.4592136661117</v>
      </c>
      <c r="AM28">
        <f t="shared" si="42"/>
        <v>3741.9315322980733</v>
      </c>
      <c r="AN28">
        <f t="shared" si="43"/>
        <v>3748.0699891442123</v>
      </c>
      <c r="AO28">
        <f t="shared" si="44"/>
        <v>3748.990592428132</v>
      </c>
      <c r="AP28">
        <f t="shared" si="45"/>
        <v>50905728.81165874</v>
      </c>
      <c r="AQ28">
        <f t="shared" si="46"/>
        <v>50450119.83775407</v>
      </c>
      <c r="AR28">
        <f t="shared" si="47"/>
        <v>50161728.817276895</v>
      </c>
      <c r="AS28">
        <f t="shared" si="48"/>
        <v>48859299.253160596</v>
      </c>
      <c r="AT28">
        <f t="shared" si="49"/>
        <v>49912029.70631951</v>
      </c>
      <c r="AU28">
        <f t="shared" si="50"/>
        <v>50379584.91524744</v>
      </c>
      <c r="AV28">
        <f t="shared" si="51"/>
        <v>50076690.19437146</v>
      </c>
      <c r="AW28">
        <f t="shared" si="52"/>
        <v>48661930.25268191</v>
      </c>
      <c r="AX28">
        <f t="shared" si="53"/>
        <v>49678330.876288414</v>
      </c>
      <c r="AY28">
        <f t="shared" si="54"/>
        <v>49831650.089494646</v>
      </c>
      <c r="AZ28">
        <f t="shared" si="55"/>
        <v>45543437.28699525</v>
      </c>
      <c r="BA28">
        <f t="shared" si="56"/>
        <v>45270071.90265244</v>
      </c>
      <c r="BB28">
        <f t="shared" si="57"/>
        <v>45097037.290366136</v>
      </c>
      <c r="BC28">
        <f t="shared" si="58"/>
        <v>44315579.551896356</v>
      </c>
      <c r="BD28">
        <f t="shared" si="59"/>
        <v>44947217.823791705</v>
      </c>
      <c r="BE28">
        <f t="shared" si="60"/>
        <v>45227750.94914846</v>
      </c>
      <c r="BF28">
        <f t="shared" si="61"/>
        <v>45046014.11662288</v>
      </c>
      <c r="BG28">
        <f t="shared" si="62"/>
        <v>44197158.151609145</v>
      </c>
      <c r="BH28">
        <f t="shared" si="63"/>
        <v>44806998.52577305</v>
      </c>
      <c r="BI28">
        <f t="shared" si="64"/>
        <v>44898990.05369678</v>
      </c>
    </row>
    <row r="29" spans="1:61" ht="12.75">
      <c r="A29">
        <v>9</v>
      </c>
      <c r="B29">
        <v>-0.01354936784991878</v>
      </c>
      <c r="C29">
        <v>0.06592699719476514</v>
      </c>
      <c r="D29">
        <v>0.019276114926469745</v>
      </c>
      <c r="E29">
        <v>-0.017630100046517327</v>
      </c>
      <c r="F29">
        <v>0.0022899939722265117</v>
      </c>
      <c r="G29">
        <v>-0.025503368306090124</v>
      </c>
      <c r="H29">
        <v>-0.028697854759229813</v>
      </c>
      <c r="I29">
        <v>0.003167201612086501</v>
      </c>
      <c r="J29">
        <v>-0.042603346628311556</v>
      </c>
      <c r="K29">
        <v>0.026783880002767546</v>
      </c>
      <c r="L29">
        <f t="shared" si="15"/>
        <v>1004544.4253701665</v>
      </c>
      <c r="M29">
        <f t="shared" si="16"/>
        <v>1003718.3688323675</v>
      </c>
      <c r="N29">
        <f t="shared" si="17"/>
        <v>1001246.5230267217</v>
      </c>
      <c r="O29">
        <f t="shared" si="18"/>
        <v>993549.5232834907</v>
      </c>
      <c r="P29">
        <f t="shared" si="19"/>
        <v>999574.8953305874</v>
      </c>
      <c r="Q29">
        <f t="shared" si="20"/>
        <v>1001511.2031757646</v>
      </c>
      <c r="R29">
        <f t="shared" si="21"/>
        <v>999831.8503155011</v>
      </c>
      <c r="S29">
        <f t="shared" si="22"/>
        <v>992905.0659634128</v>
      </c>
      <c r="T29">
        <f t="shared" si="23"/>
        <v>997431.7274218075</v>
      </c>
      <c r="U29">
        <f t="shared" si="24"/>
        <v>999635.8581482886</v>
      </c>
      <c r="V29">
        <f t="shared" si="25"/>
        <v>100454</v>
      </c>
      <c r="W29">
        <f t="shared" si="26"/>
        <v>100372</v>
      </c>
      <c r="X29">
        <f t="shared" si="27"/>
        <v>100125</v>
      </c>
      <c r="Y29">
        <f t="shared" si="28"/>
        <v>99355</v>
      </c>
      <c r="Z29">
        <f t="shared" si="29"/>
        <v>99957</v>
      </c>
      <c r="AA29">
        <f t="shared" si="30"/>
        <v>100151</v>
      </c>
      <c r="AB29">
        <f t="shared" si="31"/>
        <v>99983</v>
      </c>
      <c r="AC29">
        <f t="shared" si="32"/>
        <v>99291</v>
      </c>
      <c r="AD29">
        <f t="shared" si="33"/>
        <v>99743</v>
      </c>
      <c r="AE29">
        <f t="shared" si="34"/>
        <v>99964</v>
      </c>
      <c r="AF29">
        <f t="shared" si="35"/>
        <v>3755.1108810270885</v>
      </c>
      <c r="AG29">
        <f t="shared" si="36"/>
        <v>3754.179154393115</v>
      </c>
      <c r="AH29">
        <f t="shared" si="37"/>
        <v>3751.4052776642784</v>
      </c>
      <c r="AI29">
        <f t="shared" si="38"/>
        <v>3742.730111385091</v>
      </c>
      <c r="AJ29">
        <f t="shared" si="39"/>
        <v>3749.5240667785206</v>
      </c>
      <c r="AK29">
        <f t="shared" si="40"/>
        <v>3751.7020770258896</v>
      </c>
      <c r="AL29">
        <f t="shared" si="41"/>
        <v>3749.8134328633464</v>
      </c>
      <c r="AM29">
        <f t="shared" si="42"/>
        <v>3742.0026410075616</v>
      </c>
      <c r="AN29">
        <f t="shared" si="43"/>
        <v>3747.111907194604</v>
      </c>
      <c r="AO29">
        <f t="shared" si="44"/>
        <v>3749.5930675130867</v>
      </c>
      <c r="AP29">
        <f t="shared" si="45"/>
        <v>50853908.44269514</v>
      </c>
      <c r="AQ29">
        <f t="shared" si="46"/>
        <v>50698470.084745705</v>
      </c>
      <c r="AR29">
        <f t="shared" si="47"/>
        <v>50234453.4261359</v>
      </c>
      <c r="AS29">
        <f t="shared" si="48"/>
        <v>48793950.216665685</v>
      </c>
      <c r="AT29">
        <f t="shared" si="49"/>
        <v>49920177.142980576</v>
      </c>
      <c r="AU29">
        <f t="shared" si="50"/>
        <v>50283714.71621984</v>
      </c>
      <c r="AV29">
        <f t="shared" si="51"/>
        <v>49968596.45797598</v>
      </c>
      <c r="AW29">
        <f t="shared" si="52"/>
        <v>48674184.228281796</v>
      </c>
      <c r="AX29">
        <f t="shared" si="53"/>
        <v>49519182.959311426</v>
      </c>
      <c r="AY29">
        <f t="shared" si="54"/>
        <v>49932321.40087819</v>
      </c>
      <c r="AZ29">
        <f t="shared" si="55"/>
        <v>45512345.065617085</v>
      </c>
      <c r="BA29">
        <f t="shared" si="56"/>
        <v>45419082.050847426</v>
      </c>
      <c r="BB29">
        <f t="shared" si="57"/>
        <v>45140672.05568154</v>
      </c>
      <c r="BC29">
        <f t="shared" si="58"/>
        <v>44276370.129999414</v>
      </c>
      <c r="BD29">
        <f t="shared" si="59"/>
        <v>44952106.28578834</v>
      </c>
      <c r="BE29">
        <f t="shared" si="60"/>
        <v>45170228.829731904</v>
      </c>
      <c r="BF29">
        <f t="shared" si="61"/>
        <v>44981157.87478559</v>
      </c>
      <c r="BG29">
        <f t="shared" si="62"/>
        <v>44204510.53696908</v>
      </c>
      <c r="BH29">
        <f t="shared" si="63"/>
        <v>44711509.77558686</v>
      </c>
      <c r="BI29">
        <f t="shared" si="64"/>
        <v>44959392.84052691</v>
      </c>
    </row>
    <row r="30" spans="1:61" ht="12.75">
      <c r="A30">
        <v>10</v>
      </c>
      <c r="B30">
        <v>0.0885011104401201</v>
      </c>
      <c r="C30">
        <v>-0.02358331130380975</v>
      </c>
      <c r="D30">
        <v>0.09012273949338123</v>
      </c>
      <c r="E30">
        <v>-0.07916651156847365</v>
      </c>
      <c r="F30">
        <v>0.01972597374333418</v>
      </c>
      <c r="G30">
        <v>0.05268043423711788</v>
      </c>
      <c r="H30">
        <v>0.07859580364311114</v>
      </c>
      <c r="I30">
        <v>-0.05777678779850248</v>
      </c>
      <c r="J30">
        <v>-0.043078102862637024</v>
      </c>
      <c r="K30">
        <v>0.03692935024446342</v>
      </c>
      <c r="L30">
        <f t="shared" si="15"/>
        <v>1006322.4913128004</v>
      </c>
      <c r="M30">
        <f t="shared" si="16"/>
        <v>1003244.9487772969</v>
      </c>
      <c r="N30">
        <f t="shared" si="17"/>
        <v>1003051.2246179895</v>
      </c>
      <c r="O30">
        <f t="shared" si="18"/>
        <v>991976.4062869132</v>
      </c>
      <c r="P30">
        <f t="shared" si="19"/>
        <v>999969.2470933831</v>
      </c>
      <c r="Q30">
        <f t="shared" si="20"/>
        <v>1002566.4040772974</v>
      </c>
      <c r="R30">
        <f t="shared" si="21"/>
        <v>1001403.5020711716</v>
      </c>
      <c r="S30">
        <f t="shared" si="22"/>
        <v>991757.7286574083</v>
      </c>
      <c r="T30">
        <f t="shared" si="23"/>
        <v>996572.3780907608</v>
      </c>
      <c r="U30">
        <f t="shared" si="24"/>
        <v>1000374.1762027382</v>
      </c>
      <c r="V30">
        <f t="shared" si="25"/>
        <v>100632</v>
      </c>
      <c r="W30">
        <f t="shared" si="26"/>
        <v>100324</v>
      </c>
      <c r="X30">
        <f t="shared" si="27"/>
        <v>100305</v>
      </c>
      <c r="Y30">
        <f t="shared" si="28"/>
        <v>99198</v>
      </c>
      <c r="Z30">
        <f t="shared" si="29"/>
        <v>99997</v>
      </c>
      <c r="AA30">
        <f t="shared" si="30"/>
        <v>100257</v>
      </c>
      <c r="AB30">
        <f t="shared" si="31"/>
        <v>100140</v>
      </c>
      <c r="AC30">
        <f t="shared" si="32"/>
        <v>99176</v>
      </c>
      <c r="AD30">
        <f t="shared" si="33"/>
        <v>99657</v>
      </c>
      <c r="AE30">
        <f t="shared" si="34"/>
        <v>100037</v>
      </c>
      <c r="AF30">
        <f t="shared" si="35"/>
        <v>3757.1048699238686</v>
      </c>
      <c r="AG30">
        <f t="shared" si="36"/>
        <v>3753.647938538985</v>
      </c>
      <c r="AH30">
        <f t="shared" si="37"/>
        <v>3753.4337991877164</v>
      </c>
      <c r="AI30">
        <f t="shared" si="38"/>
        <v>3740.9523180651267</v>
      </c>
      <c r="AJ30">
        <f t="shared" si="39"/>
        <v>3749.967844858268</v>
      </c>
      <c r="AK30">
        <f t="shared" si="40"/>
        <v>3752.887924793166</v>
      </c>
      <c r="AL30">
        <f t="shared" si="41"/>
        <v>3751.581750464952</v>
      </c>
      <c r="AM30">
        <f t="shared" si="42"/>
        <v>3740.705435652376</v>
      </c>
      <c r="AN30">
        <f t="shared" si="43"/>
        <v>3746.1433963615486</v>
      </c>
      <c r="AO30">
        <f t="shared" si="44"/>
        <v>3750.423887727073</v>
      </c>
      <c r="AP30">
        <f t="shared" si="45"/>
        <v>51188977.270178735</v>
      </c>
      <c r="AQ30">
        <f t="shared" si="46"/>
        <v>50608975.78598511</v>
      </c>
      <c r="AR30">
        <f t="shared" si="47"/>
        <v>50573177.22752392</v>
      </c>
      <c r="AS30">
        <f t="shared" si="48"/>
        <v>48500988.047424436</v>
      </c>
      <c r="AT30">
        <f t="shared" si="49"/>
        <v>49994534.58229226</v>
      </c>
      <c r="AU30">
        <f t="shared" si="50"/>
        <v>50482284.675988436</v>
      </c>
      <c r="AV30">
        <f t="shared" si="51"/>
        <v>50263396.49156028</v>
      </c>
      <c r="AW30">
        <f t="shared" si="52"/>
        <v>48460202.28626001</v>
      </c>
      <c r="AX30">
        <f t="shared" si="53"/>
        <v>49358412.45120287</v>
      </c>
      <c r="AY30">
        <f t="shared" si="54"/>
        <v>50070154.45655322</v>
      </c>
      <c r="AZ30">
        <f t="shared" si="55"/>
        <v>45713386.36210724</v>
      </c>
      <c r="BA30">
        <f t="shared" si="56"/>
        <v>45365385.47159107</v>
      </c>
      <c r="BB30">
        <f t="shared" si="57"/>
        <v>45343906.336514354</v>
      </c>
      <c r="BC30">
        <f t="shared" si="58"/>
        <v>44100592.82845466</v>
      </c>
      <c r="BD30">
        <f t="shared" si="59"/>
        <v>44996720.74937536</v>
      </c>
      <c r="BE30">
        <f t="shared" si="60"/>
        <v>45289370.80559306</v>
      </c>
      <c r="BF30">
        <f t="shared" si="61"/>
        <v>45158037.89493617</v>
      </c>
      <c r="BG30">
        <f t="shared" si="62"/>
        <v>44076121.371756</v>
      </c>
      <c r="BH30">
        <f t="shared" si="63"/>
        <v>44615047.47072172</v>
      </c>
      <c r="BI30">
        <f t="shared" si="64"/>
        <v>45042092.67393193</v>
      </c>
    </row>
    <row r="31" spans="51:61" ht="12.75">
      <c r="AY31" t="s">
        <v>25</v>
      </c>
      <c r="AZ31" s="3">
        <f>NPV(12%,AZ21:AZ30)+AZ20</f>
        <v>106328238.80422884</v>
      </c>
      <c r="BA31" s="3">
        <f aca="true" t="shared" si="65" ref="BA31:BI31">NPV(12%,BA21:BA30)+BA20</f>
        <v>105147566.67134678</v>
      </c>
      <c r="BB31" s="3">
        <f t="shared" si="65"/>
        <v>104422011.49692458</v>
      </c>
      <c r="BC31" s="3">
        <f t="shared" si="65"/>
        <v>102135828.06466162</v>
      </c>
      <c r="BD31" s="3">
        <f t="shared" si="65"/>
        <v>104181676.64532232</v>
      </c>
      <c r="BE31" s="3">
        <f t="shared" si="65"/>
        <v>105258489.54923245</v>
      </c>
      <c r="BF31" s="3">
        <f t="shared" si="65"/>
        <v>104732611.19797888</v>
      </c>
      <c r="BG31" s="3">
        <f t="shared" si="65"/>
        <v>101981591.35760254</v>
      </c>
      <c r="BH31" s="3">
        <f t="shared" si="65"/>
        <v>103878488.96114919</v>
      </c>
      <c r="BI31" s="3">
        <f t="shared" si="65"/>
        <v>104650782.11332142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anul2</dc:creator>
  <cp:keywords/>
  <dc:description/>
  <cp:lastModifiedBy>anul2</cp:lastModifiedBy>
  <dcterms:created xsi:type="dcterms:W3CDTF">2009-05-07T18:12:04Z</dcterms:created>
  <dcterms:modified xsi:type="dcterms:W3CDTF">2009-05-14T18:18:21Z</dcterms:modified>
  <cp:category/>
  <cp:version/>
  <cp:contentType/>
  <cp:contentStatus/>
</cp:coreProperties>
</file>