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6896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<sst xmlns="http://schemas.openxmlformats.org/spreadsheetml/2006/main" count="31" uniqueCount="22">
  <si>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i</t>
  </si>
  <si>
    <t>KW</t>
  </si>
  <si>
    <t>p</t>
  </si>
  <si>
    <t>Aufgabe 2</t>
  </si>
  <si>
    <t>Aufgabe 1</t>
  </si>
  <si>
    <t>Kapazitat</t>
  </si>
  <si>
    <t>t</t>
  </si>
  <si>
    <t>Investition</t>
  </si>
  <si>
    <t>EUR/t</t>
  </si>
  <si>
    <t>Preis</t>
  </si>
  <si>
    <t>Kosten</t>
  </si>
  <si>
    <t>Auslastung</t>
  </si>
  <si>
    <t>CF_t</t>
  </si>
  <si>
    <t>Auslastung*</t>
  </si>
  <si>
    <t>Delta</t>
  </si>
  <si>
    <t>Bus kaufen</t>
  </si>
  <si>
    <t>Neuer Bus</t>
  </si>
  <si>
    <t>Secondhand Bus</t>
  </si>
  <si>
    <t>Nachfrage gross</t>
  </si>
  <si>
    <t>Nachfrage klein</t>
  </si>
  <si>
    <t>Weitermachen</t>
  </si>
  <si>
    <t>Verkaufen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</si>
</sst>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_-* #,##0.0\ &quot;lei&quot;_-;\-* #,##0.0\ &quot;lei&quot;_-;_-* &quot;-&quot;??\ &quot;lei&quot;_-;_-@_-"/>
    <numFmt numFmtId="167" formatCode="_-* #,##0\ &quot;lei&quot;_-;\-* #,##0\ &quot;lei&quot;_-;_-* &quot;-&quot;??\ &quot;lei&quot;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44" fontId="0" fillId="0" borderId="0" xfId="17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7" fontId="0" fillId="0" borderId="0" xfId="17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8" fontId="0" fillId="3" borderId="0" xfId="0" applyNumberFormat="1" applyFill="1" applyAlignment="1">
      <alignment/>
    </xf>
    <xf numFmtId="8" fontId="0" fillId="3" borderId="0" xfId="0" applyNumberFormat="1" applyFont="1" applyFill="1" applyAlignment="1">
      <alignment/>
    </xf>
    <xf numFmtId="8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7109375" style="0" bestFit="1" customWidth="1"/>
    <col min="2" max="3" width="16.57421875" style="0" customWidth="1"/>
    <col min="4" max="4" width="8.00390625" style="0" bestFit="1" customWidth="1"/>
    <col min="5" max="5" width="13.421875" style="0" customWidth="1"/>
    <col min="8" max="8" width="8.28125" style="0" customWidth="1"/>
  </cols>
  <sheetData>
    <row r="1" spans="1:12" ht="12.75">
      <c r="A1" s="4" t="s">
        <v>4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2" ht="12.75">
      <c r="A2" t="s">
        <v>6</v>
      </c>
      <c r="B2">
        <v>2011</v>
      </c>
      <c r="C2">
        <v>2012</v>
      </c>
      <c r="D2">
        <v>2013</v>
      </c>
      <c r="E2">
        <v>2014</v>
      </c>
      <c r="F2">
        <v>2015</v>
      </c>
      <c r="G2">
        <v>2016</v>
      </c>
      <c r="H2">
        <v>2017</v>
      </c>
      <c r="I2">
        <v>2018</v>
      </c>
      <c r="J2">
        <v>2019</v>
      </c>
      <c r="K2">
        <v>2020</v>
      </c>
      <c r="L2">
        <v>2021</v>
      </c>
    </row>
    <row r="3" spans="1:12" ht="12.75">
      <c r="A3" t="s">
        <v>12</v>
      </c>
      <c r="B3">
        <f>-B7*B6</f>
        <v>-15000000</v>
      </c>
      <c r="C3">
        <f aca="true" t="shared" si="0" ref="C3:K3">$B$6*$B$11*($B$8-$B$9)</f>
        <v>1750000</v>
      </c>
      <c r="D3">
        <f t="shared" si="0"/>
        <v>1750000</v>
      </c>
      <c r="E3">
        <f t="shared" si="0"/>
        <v>1750000</v>
      </c>
      <c r="F3">
        <f t="shared" si="0"/>
        <v>1750000</v>
      </c>
      <c r="G3">
        <f t="shared" si="0"/>
        <v>1750000</v>
      </c>
      <c r="H3">
        <f t="shared" si="0"/>
        <v>1750000</v>
      </c>
      <c r="I3">
        <f t="shared" si="0"/>
        <v>1750000</v>
      </c>
      <c r="J3">
        <f t="shared" si="0"/>
        <v>1750000</v>
      </c>
      <c r="K3">
        <f t="shared" si="0"/>
        <v>1750000</v>
      </c>
      <c r="L3">
        <f>$B$6*$B$11*($B$8-$B$9)+2500000</f>
        <v>4250000</v>
      </c>
    </row>
    <row r="4" spans="1:3" ht="12.75">
      <c r="A4" t="s">
        <v>1</v>
      </c>
      <c r="B4" s="5">
        <f>NPV(B10,C3:L3)+B3</f>
        <v>-3283149.34144298</v>
      </c>
      <c r="C4" s="5"/>
    </row>
    <row r="6" spans="1:3" ht="12.75">
      <c r="A6" t="s">
        <v>5</v>
      </c>
      <c r="B6">
        <v>50000</v>
      </c>
      <c r="C6" t="s">
        <v>6</v>
      </c>
    </row>
    <row r="7" spans="1:3" ht="12.75">
      <c r="A7" t="s">
        <v>7</v>
      </c>
      <c r="B7">
        <v>300</v>
      </c>
      <c r="C7" t="s">
        <v>8</v>
      </c>
    </row>
    <row r="8" spans="1:3" ht="12.75">
      <c r="A8" t="s">
        <v>9</v>
      </c>
      <c r="B8">
        <v>100</v>
      </c>
      <c r="C8" t="s">
        <v>8</v>
      </c>
    </row>
    <row r="9" spans="1:3" ht="12.75">
      <c r="A9" t="s">
        <v>10</v>
      </c>
      <c r="B9">
        <v>30</v>
      </c>
      <c r="C9" t="s">
        <v>8</v>
      </c>
    </row>
    <row r="10" spans="1:3" ht="12.75">
      <c r="A10" t="s">
        <v>0</v>
      </c>
      <c r="B10" s="1">
        <v>0.1</v>
      </c>
      <c r="C10" s="1"/>
    </row>
    <row r="11" spans="1:3" ht="12.75">
      <c r="A11" t="s">
        <v>11</v>
      </c>
      <c r="B11" s="6">
        <v>0.5</v>
      </c>
      <c r="C11" s="6"/>
    </row>
    <row r="12" spans="2:3" ht="12.75">
      <c r="B12" s="1"/>
      <c r="C12" s="1"/>
    </row>
    <row r="13" spans="1:3" ht="12.75">
      <c r="A13" t="s">
        <v>13</v>
      </c>
      <c r="B13" s="6">
        <v>0.6527</v>
      </c>
      <c r="C13" s="6"/>
    </row>
    <row r="14" spans="1:3" ht="12.75">
      <c r="A14" t="s">
        <v>14</v>
      </c>
      <c r="B14" s="6">
        <f>B13/B11-1</f>
        <v>0.3053999999999999</v>
      </c>
      <c r="C14" s="6"/>
    </row>
    <row r="15" spans="2:3" ht="12.75">
      <c r="B15" s="6"/>
      <c r="C15" s="6"/>
    </row>
    <row r="16" ht="12.75">
      <c r="A16" s="4" t="s">
        <v>3</v>
      </c>
    </row>
    <row r="17" spans="1:2" ht="12.75">
      <c r="A17" s="13" t="s">
        <v>0</v>
      </c>
      <c r="B17" s="1">
        <v>0.1</v>
      </c>
    </row>
    <row r="18" ht="12.75">
      <c r="A18" s="4"/>
    </row>
    <row r="19" spans="1:10" ht="12.75">
      <c r="A19" t="s">
        <v>6</v>
      </c>
      <c r="B19">
        <v>0</v>
      </c>
      <c r="D19">
        <v>1</v>
      </c>
      <c r="E19">
        <v>1</v>
      </c>
      <c r="F19">
        <v>2</v>
      </c>
      <c r="G19">
        <v>3</v>
      </c>
      <c r="H19">
        <v>4</v>
      </c>
      <c r="I19">
        <v>5</v>
      </c>
      <c r="J19" t="s">
        <v>2</v>
      </c>
    </row>
    <row r="20" spans="3:10" ht="12.75">
      <c r="C20" s="12" t="s">
        <v>18</v>
      </c>
      <c r="D20" s="9">
        <f>20000-10000</f>
        <v>10000</v>
      </c>
      <c r="F20" s="9">
        <f>20000-10000</f>
        <v>10000</v>
      </c>
      <c r="G20" s="9">
        <f>20000-10000</f>
        <v>10000</v>
      </c>
      <c r="H20" s="9">
        <f>20000-10000</f>
        <v>10000</v>
      </c>
      <c r="I20" s="9">
        <f>20000-10000</f>
        <v>10000</v>
      </c>
      <c r="J20" s="1">
        <v>0.7</v>
      </c>
    </row>
    <row r="21" spans="3:11" ht="12.75">
      <c r="C21" s="14">
        <f>NPV(B17,D20,F20:I20)</f>
        <v>37907.867694084474</v>
      </c>
      <c r="J21" s="10"/>
      <c r="K21" s="1"/>
    </row>
    <row r="22" spans="2:9" ht="12.75">
      <c r="B22" s="7" t="s">
        <v>16</v>
      </c>
      <c r="C22" s="8"/>
      <c r="D22" s="3"/>
      <c r="G22" s="3"/>
      <c r="H22" s="3"/>
      <c r="I22" s="3"/>
    </row>
    <row r="23" spans="2:9" ht="12.75">
      <c r="B23" s="9">
        <v>-40000</v>
      </c>
      <c r="D23" s="3"/>
      <c r="E23" s="7" t="s">
        <v>20</v>
      </c>
      <c r="F23" s="9">
        <f>15000-10000</f>
        <v>5000</v>
      </c>
      <c r="G23" s="9">
        <f>15000-10000</f>
        <v>5000</v>
      </c>
      <c r="H23" s="9">
        <f>15000-10000</f>
        <v>5000</v>
      </c>
      <c r="I23" s="9">
        <f>15000-10000</f>
        <v>5000</v>
      </c>
    </row>
    <row r="24" spans="2:10" ht="12.75">
      <c r="B24" s="16">
        <f>B23+C21*J20+C25*J24</f>
        <v>-5282.674432322688</v>
      </c>
      <c r="C24" s="11" t="s">
        <v>19</v>
      </c>
      <c r="D24" s="9">
        <f>15000-10000</f>
        <v>5000</v>
      </c>
      <c r="E24" s="9">
        <f>NPV(B17,F23:I23)</f>
        <v>15849.32723174646</v>
      </c>
      <c r="G24" s="3"/>
      <c r="H24" s="3"/>
      <c r="I24" s="3"/>
      <c r="J24" s="1">
        <v>0.3</v>
      </c>
    </row>
    <row r="25" spans="3:5" ht="12.75">
      <c r="C25" s="15">
        <f>NPV(B17,D24+E26)</f>
        <v>27272.727272727272</v>
      </c>
      <c r="E25" s="7" t="s">
        <v>21</v>
      </c>
    </row>
    <row r="26" spans="1:5" ht="12.75">
      <c r="A26" s="7" t="s">
        <v>15</v>
      </c>
      <c r="B26" s="2"/>
      <c r="C26" s="2"/>
      <c r="E26" s="9">
        <f>25000</f>
        <v>25000</v>
      </c>
    </row>
    <row r="27" spans="1:5" ht="12.75">
      <c r="A27" s="7"/>
      <c r="B27" s="2"/>
      <c r="C27" s="2"/>
      <c r="E27" s="10"/>
    </row>
    <row r="28" spans="2:10" ht="12.75">
      <c r="B28" s="2"/>
      <c r="C28" s="12" t="s">
        <v>18</v>
      </c>
      <c r="D28" s="9">
        <f>20000-15000</f>
        <v>5000</v>
      </c>
      <c r="F28" s="9">
        <f>20000-15000</f>
        <v>5000</v>
      </c>
      <c r="G28" s="9">
        <f>20000-15000</f>
        <v>5000</v>
      </c>
      <c r="H28" s="9">
        <f>20000-15000</f>
        <v>5000</v>
      </c>
      <c r="I28" s="9">
        <f>20000-15000</f>
        <v>5000</v>
      </c>
      <c r="J28" s="1">
        <v>0.7</v>
      </c>
    </row>
    <row r="29" spans="1:10" ht="12.75">
      <c r="A29" s="8"/>
      <c r="B29" s="2"/>
      <c r="C29" s="14">
        <f>NPV(B17,D28,F28:I28)</f>
        <v>18953.933847042237</v>
      </c>
      <c r="D29" s="10"/>
      <c r="G29" s="10"/>
      <c r="H29" s="10"/>
      <c r="I29" s="10"/>
      <c r="J29" s="10"/>
    </row>
    <row r="30" spans="2:9" ht="12.75">
      <c r="B30" s="7" t="s">
        <v>17</v>
      </c>
      <c r="C30" s="8"/>
      <c r="D30" s="3"/>
      <c r="G30" s="3"/>
      <c r="H30" s="3"/>
      <c r="I30" s="3"/>
    </row>
    <row r="31" spans="2:9" ht="12.75">
      <c r="B31" s="9">
        <v>-20000</v>
      </c>
      <c r="D31" s="3"/>
      <c r="E31" s="7" t="s">
        <v>20</v>
      </c>
      <c r="F31" s="9">
        <f>15000-15000</f>
        <v>0</v>
      </c>
      <c r="G31" s="9">
        <f>15000-15000</f>
        <v>0</v>
      </c>
      <c r="H31" s="9">
        <f>15000-15000</f>
        <v>0</v>
      </c>
      <c r="I31" s="9">
        <f>15000-15000</f>
        <v>0</v>
      </c>
    </row>
    <row r="32" spans="2:10" ht="12.75">
      <c r="B32" s="16">
        <f>B31+C29*J28+C33*J32</f>
        <v>-2641.337216161344</v>
      </c>
      <c r="C32" s="11" t="s">
        <v>19</v>
      </c>
      <c r="D32" s="9">
        <f>15000-15000</f>
        <v>0</v>
      </c>
      <c r="E32" s="9">
        <f>NPV(B17,F31:I31)</f>
        <v>0</v>
      </c>
      <c r="G32" s="3"/>
      <c r="H32" s="3"/>
      <c r="I32" s="3"/>
      <c r="J32" s="1">
        <v>0.3</v>
      </c>
    </row>
    <row r="33" spans="3:5" ht="12.75">
      <c r="C33" s="15">
        <f>NPV(B17,D32+E34)</f>
        <v>13636.363636363636</v>
      </c>
      <c r="E33" s="7" t="s">
        <v>21</v>
      </c>
    </row>
    <row r="34" spans="2:5" ht="12.75">
      <c r="B34" s="1"/>
      <c r="C34" s="2"/>
      <c r="E34" s="9">
        <v>15000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Botos</dc:creator>
  <cp:keywords/>
  <dc:description/>
  <cp:lastModifiedBy>Vlad Botos</cp:lastModifiedBy>
  <cp:lastPrinted>2010-06-12T12:32:05Z</cp:lastPrinted>
  <dcterms:created xsi:type="dcterms:W3CDTF">2010-05-29T12:47:30Z</dcterms:created>
  <dcterms:modified xsi:type="dcterms:W3CDTF">2010-06-12T12:33:20Z</dcterms:modified>
  <cp:category/>
  <cp:version/>
  <cp:contentType/>
  <cp:contentStatus/>
</cp:coreProperties>
</file>