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botos\Documents\Private\My Web Sites\Teaching\investments\2017\resources\"/>
    </mc:Choice>
  </mc:AlternateContent>
  <bookViews>
    <workbookView xWindow="0" yWindow="0" windowWidth="19200" windowHeight="81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  <c r="B7" i="1"/>
  <c r="E26" i="1"/>
  <c r="F26" i="1"/>
  <c r="G26" i="1"/>
  <c r="H26" i="1"/>
  <c r="D26" i="1"/>
  <c r="D25" i="1"/>
  <c r="E25" i="1"/>
  <c r="F25" i="1"/>
  <c r="G25" i="1"/>
  <c r="H25" i="1"/>
  <c r="I25" i="1"/>
  <c r="J25" i="1"/>
  <c r="K25" i="1"/>
  <c r="L25" i="1"/>
  <c r="D21" i="1"/>
  <c r="E21" i="1"/>
  <c r="F21" i="1"/>
  <c r="G21" i="1"/>
  <c r="H21" i="1"/>
  <c r="I21" i="1"/>
  <c r="J21" i="1"/>
  <c r="K21" i="1"/>
  <c r="L21" i="1"/>
  <c r="D22" i="1"/>
  <c r="E22" i="1"/>
  <c r="F22" i="1"/>
  <c r="G22" i="1"/>
  <c r="H22" i="1"/>
  <c r="I22" i="1"/>
  <c r="J22" i="1"/>
  <c r="K22" i="1"/>
  <c r="L22" i="1"/>
  <c r="D24" i="1"/>
  <c r="E24" i="1"/>
  <c r="F24" i="1"/>
  <c r="G24" i="1"/>
  <c r="H24" i="1"/>
  <c r="I24" i="1"/>
  <c r="J24" i="1"/>
  <c r="K24" i="1"/>
  <c r="L24" i="1"/>
  <c r="E13" i="1"/>
  <c r="E23" i="1" s="1"/>
  <c r="E20" i="1" s="1"/>
  <c r="F13" i="1"/>
  <c r="G13" i="1"/>
  <c r="G23" i="1" s="1"/>
  <c r="H13" i="1"/>
  <c r="I13" i="1"/>
  <c r="I23" i="1" s="1"/>
  <c r="I20" i="1" s="1"/>
  <c r="J13" i="1"/>
  <c r="K13" i="1"/>
  <c r="K23" i="1" s="1"/>
  <c r="L13" i="1"/>
  <c r="D13" i="1"/>
  <c r="C4" i="1"/>
  <c r="C2" i="1" s="1"/>
  <c r="B4" i="1"/>
  <c r="B2" i="1" s="1"/>
  <c r="E5" i="1"/>
  <c r="E4" i="1" s="1"/>
  <c r="F5" i="1"/>
  <c r="F19" i="1" s="1"/>
  <c r="F18" i="1" s="1"/>
  <c r="G5" i="1"/>
  <c r="G4" i="1" s="1"/>
  <c r="H5" i="1"/>
  <c r="H19" i="1" s="1"/>
  <c r="H18" i="1" s="1"/>
  <c r="I5" i="1"/>
  <c r="I4" i="1" s="1"/>
  <c r="J5" i="1"/>
  <c r="J19" i="1" s="1"/>
  <c r="J18" i="1" s="1"/>
  <c r="K5" i="1"/>
  <c r="K4" i="1" s="1"/>
  <c r="L5" i="1"/>
  <c r="L19" i="1" s="1"/>
  <c r="L18" i="1" s="1"/>
  <c r="D5" i="1"/>
  <c r="D19" i="1" s="1"/>
  <c r="D18" i="1" s="1"/>
  <c r="K20" i="1" l="1"/>
  <c r="G20" i="1"/>
  <c r="L4" i="1"/>
  <c r="J4" i="1"/>
  <c r="H4" i="1"/>
  <c r="F4" i="1"/>
  <c r="D4" i="1"/>
  <c r="K19" i="1"/>
  <c r="K18" i="1" s="1"/>
  <c r="I19" i="1"/>
  <c r="I18" i="1" s="1"/>
  <c r="I17" i="1" s="1"/>
  <c r="I15" i="1" s="1"/>
  <c r="G19" i="1"/>
  <c r="G18" i="1" s="1"/>
  <c r="G17" i="1" s="1"/>
  <c r="G15" i="1" s="1"/>
  <c r="G7" i="1" s="1"/>
  <c r="G2" i="1" s="1"/>
  <c r="E19" i="1"/>
  <c r="E18" i="1" s="1"/>
  <c r="E17" i="1" s="1"/>
  <c r="E15" i="1" s="1"/>
  <c r="E7" i="1" s="1"/>
  <c r="E2" i="1" s="1"/>
  <c r="L23" i="1"/>
  <c r="L20" i="1" s="1"/>
  <c r="L17" i="1" s="1"/>
  <c r="L15" i="1" s="1"/>
  <c r="L7" i="1" s="1"/>
  <c r="J23" i="1"/>
  <c r="J20" i="1" s="1"/>
  <c r="J17" i="1" s="1"/>
  <c r="J15" i="1" s="1"/>
  <c r="J7" i="1" s="1"/>
  <c r="H23" i="1"/>
  <c r="H20" i="1" s="1"/>
  <c r="H17" i="1" s="1"/>
  <c r="H15" i="1" s="1"/>
  <c r="H7" i="1" s="1"/>
  <c r="F23" i="1"/>
  <c r="F20" i="1" s="1"/>
  <c r="F17" i="1" s="1"/>
  <c r="F15" i="1" s="1"/>
  <c r="F7" i="1" s="1"/>
  <c r="D23" i="1"/>
  <c r="D20" i="1" s="1"/>
  <c r="D17" i="1" s="1"/>
  <c r="D15" i="1" s="1"/>
  <c r="D7" i="1" s="1"/>
  <c r="I7" i="1"/>
  <c r="I2" i="1" s="1"/>
  <c r="K17" i="1" l="1"/>
  <c r="K15" i="1" s="1"/>
  <c r="K7" i="1" s="1"/>
  <c r="K2" i="1" s="1"/>
  <c r="D2" i="1"/>
  <c r="H2" i="1"/>
  <c r="L2" i="1"/>
  <c r="F2" i="1"/>
  <c r="J2" i="1"/>
  <c r="B3" i="1" l="1"/>
</calcChain>
</file>

<file path=xl/sharedStrings.xml><?xml version="1.0" encoding="utf-8"?>
<sst xmlns="http://schemas.openxmlformats.org/spreadsheetml/2006/main" count="38" uniqueCount="34">
  <si>
    <t>t</t>
  </si>
  <si>
    <t>CF_t</t>
  </si>
  <si>
    <t>Einzahlungen:</t>
  </si>
  <si>
    <t xml:space="preserve"> - Vermietung von Zimmer:</t>
  </si>
  <si>
    <t>Anzahl Zimmer:</t>
  </si>
  <si>
    <t>Besetzungsgrad:</t>
  </si>
  <si>
    <t>Preis Zimmer/Nacht</t>
  </si>
  <si>
    <t>Eur</t>
  </si>
  <si>
    <t xml:space="preserve"> - Residualwert:</t>
  </si>
  <si>
    <t>Auszahlungen:</t>
  </si>
  <si>
    <t xml:space="preserve"> - Grundstuck:</t>
  </si>
  <si>
    <t xml:space="preserve"> - Bau Hotel:</t>
  </si>
  <si>
    <t xml:space="preserve"> - Dekorierung/Mobel:</t>
  </si>
  <si>
    <t xml:space="preserve"> - Lohne:</t>
  </si>
  <si>
    <t xml:space="preserve"> - Versicherungen:</t>
  </si>
  <si>
    <t xml:space="preserve"> - Energie/Heizung/Wasser:</t>
  </si>
  <si>
    <t>Heizungskosten bes. Zimmer</t>
  </si>
  <si>
    <t>Heizungskosten unbes. Zimmer</t>
  </si>
  <si>
    <t>Eur/Jahr</t>
  </si>
  <si>
    <t xml:space="preserve"> - Wartungskosten:</t>
  </si>
  <si>
    <t xml:space="preserve"> - Korperschaftssteuer:</t>
  </si>
  <si>
    <t>Steuersatz:</t>
  </si>
  <si>
    <t>Bruttogewinn:</t>
  </si>
  <si>
    <t>Ertrage:</t>
  </si>
  <si>
    <t>Aufwendungen:</t>
  </si>
  <si>
    <t xml:space="preserve"> - Vermietung Zimmer:</t>
  </si>
  <si>
    <t xml:space="preserve"> - Vesicherungen:</t>
  </si>
  <si>
    <t xml:space="preserve"> - Abschreibung Gebaude:</t>
  </si>
  <si>
    <t xml:space="preserve"> - Abschreibung Dekorierung:</t>
  </si>
  <si>
    <t>KW:</t>
  </si>
  <si>
    <t>Kalkulationszinssatz</t>
  </si>
  <si>
    <t>Kritische Werte:</t>
  </si>
  <si>
    <t>Besetzungsgrad*</t>
  </si>
  <si>
    <t>Preis Zimmer/Nacht*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</si>
</sst>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21" zoomScale="160" zoomScaleNormal="160" workbookViewId="0">
      <selection activeCell="B33" sqref="B33"/>
    </sheetView>
  </sheetViews>
  <sheetFormatPr defaultRowHeight="14.5" x14ac:dyDescent="0.35"/>
  <cols>
    <col min="1" max="1" width="29.26953125" bestFit="1" customWidth="1"/>
    <col min="2" max="2" width="10.7265625" bestFit="1" customWidth="1"/>
    <col min="3" max="3" width="8.26953125" bestFit="1" customWidth="1"/>
    <col min="4" max="4" width="7.7265625" bestFit="1" customWidth="1"/>
    <col min="5" max="5" width="9.1796875" bestFit="1" customWidth="1"/>
    <col min="6" max="11" width="7.7265625" bestFit="1" customWidth="1"/>
    <col min="12" max="12" width="9.1796875" bestFit="1" customWidth="1"/>
  </cols>
  <sheetData>
    <row r="1" spans="1:12" x14ac:dyDescent="0.3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2" x14ac:dyDescent="0.35">
      <c r="A2" t="s">
        <v>1</v>
      </c>
      <c r="B2" s="2">
        <f>B4-B7</f>
        <v>-1300000</v>
      </c>
      <c r="C2" s="2">
        <f t="shared" ref="C2:L2" si="0">C4-C7</f>
        <v>-900000</v>
      </c>
      <c r="D2" s="2">
        <f t="shared" si="0"/>
        <v>317988.40000000002</v>
      </c>
      <c r="E2" s="2">
        <f t="shared" si="0"/>
        <v>317988.40000000002</v>
      </c>
      <c r="F2" s="2">
        <f t="shared" si="0"/>
        <v>317988.40000000002</v>
      </c>
      <c r="G2" s="2">
        <f t="shared" si="0"/>
        <v>317988.40000000002</v>
      </c>
      <c r="H2" s="2">
        <f t="shared" si="0"/>
        <v>317988.40000000002</v>
      </c>
      <c r="I2" s="2">
        <f t="shared" si="0"/>
        <v>214788.40000000002</v>
      </c>
      <c r="J2" s="2">
        <f t="shared" si="0"/>
        <v>314788.40000000002</v>
      </c>
      <c r="K2" s="2">
        <f t="shared" si="0"/>
        <v>314788.40000000002</v>
      </c>
      <c r="L2" s="2">
        <f t="shared" si="0"/>
        <v>1014788.4</v>
      </c>
    </row>
    <row r="3" spans="1:12" x14ac:dyDescent="0.35">
      <c r="A3" t="s">
        <v>29</v>
      </c>
      <c r="B3" s="3">
        <f>NPV(B34,C2:L2)+B2</f>
        <v>81457.536868945695</v>
      </c>
    </row>
    <row r="4" spans="1:12" x14ac:dyDescent="0.35">
      <c r="A4" t="s">
        <v>2</v>
      </c>
      <c r="B4">
        <f>SUM(B5:B6)</f>
        <v>0</v>
      </c>
      <c r="C4">
        <f t="shared" ref="C4:L4" si="1">SUM(C5:C6)</f>
        <v>0</v>
      </c>
      <c r="D4" s="2">
        <f t="shared" si="1"/>
        <v>492750</v>
      </c>
      <c r="E4" s="2">
        <f t="shared" si="1"/>
        <v>492750</v>
      </c>
      <c r="F4" s="2">
        <f t="shared" si="1"/>
        <v>492750</v>
      </c>
      <c r="G4" s="2">
        <f t="shared" si="1"/>
        <v>492750</v>
      </c>
      <c r="H4" s="2">
        <f t="shared" si="1"/>
        <v>492750</v>
      </c>
      <c r="I4" s="2">
        <f t="shared" si="1"/>
        <v>492750</v>
      </c>
      <c r="J4" s="2">
        <f t="shared" si="1"/>
        <v>492750</v>
      </c>
      <c r="K4" s="2">
        <f t="shared" si="1"/>
        <v>492750</v>
      </c>
      <c r="L4" s="2">
        <f t="shared" si="1"/>
        <v>1192750</v>
      </c>
    </row>
    <row r="5" spans="1:12" x14ac:dyDescent="0.35">
      <c r="A5" t="s">
        <v>3</v>
      </c>
      <c r="D5" s="2">
        <f>$B$28*365*$B$29*$B$30</f>
        <v>492750</v>
      </c>
      <c r="E5" s="2">
        <f t="shared" ref="E5:L5" si="2">$B$28*365*$B$29*$B$30</f>
        <v>492750</v>
      </c>
      <c r="F5" s="2">
        <f t="shared" si="2"/>
        <v>492750</v>
      </c>
      <c r="G5" s="2">
        <f t="shared" si="2"/>
        <v>492750</v>
      </c>
      <c r="H5" s="2">
        <f t="shared" si="2"/>
        <v>492750</v>
      </c>
      <c r="I5" s="2">
        <f t="shared" si="2"/>
        <v>492750</v>
      </c>
      <c r="J5" s="2">
        <f t="shared" si="2"/>
        <v>492750</v>
      </c>
      <c r="K5" s="2">
        <f t="shared" si="2"/>
        <v>492750</v>
      </c>
      <c r="L5" s="2">
        <f t="shared" si="2"/>
        <v>492750</v>
      </c>
    </row>
    <row r="6" spans="1:12" x14ac:dyDescent="0.35">
      <c r="A6" t="s">
        <v>8</v>
      </c>
      <c r="L6" s="2">
        <v>700000</v>
      </c>
    </row>
    <row r="7" spans="1:12" x14ac:dyDescent="0.35">
      <c r="A7" t="s">
        <v>9</v>
      </c>
      <c r="B7" s="2">
        <f>SUM(B8:B15)</f>
        <v>1300000</v>
      </c>
      <c r="C7" s="2">
        <f t="shared" ref="C7:L7" si="3">SUM(C8:C15)</f>
        <v>900000</v>
      </c>
      <c r="D7" s="2">
        <f t="shared" si="3"/>
        <v>174761.60000000001</v>
      </c>
      <c r="E7" s="2">
        <f t="shared" si="3"/>
        <v>174761.60000000001</v>
      </c>
      <c r="F7" s="2">
        <f t="shared" si="3"/>
        <v>174761.60000000001</v>
      </c>
      <c r="G7" s="2">
        <f t="shared" si="3"/>
        <v>174761.60000000001</v>
      </c>
      <c r="H7" s="2">
        <f t="shared" si="3"/>
        <v>174761.60000000001</v>
      </c>
      <c r="I7" s="2">
        <f t="shared" si="3"/>
        <v>277961.59999999998</v>
      </c>
      <c r="J7" s="2">
        <f t="shared" si="3"/>
        <v>177961.60000000001</v>
      </c>
      <c r="K7" s="2">
        <f t="shared" si="3"/>
        <v>177961.60000000001</v>
      </c>
      <c r="L7" s="2">
        <f t="shared" si="3"/>
        <v>177961.60000000001</v>
      </c>
    </row>
    <row r="8" spans="1:12" x14ac:dyDescent="0.35">
      <c r="A8" t="s">
        <v>10</v>
      </c>
      <c r="B8" s="2">
        <v>500000</v>
      </c>
      <c r="L8" s="2"/>
    </row>
    <row r="9" spans="1:12" x14ac:dyDescent="0.35">
      <c r="A9" t="s">
        <v>11</v>
      </c>
      <c r="B9" s="2">
        <v>800000</v>
      </c>
      <c r="C9" s="2">
        <v>800000</v>
      </c>
      <c r="L9" s="2"/>
    </row>
    <row r="10" spans="1:12" x14ac:dyDescent="0.35">
      <c r="A10" t="s">
        <v>12</v>
      </c>
      <c r="B10" s="2"/>
      <c r="C10" s="2">
        <v>100000</v>
      </c>
      <c r="I10" s="2">
        <v>100000</v>
      </c>
      <c r="L10" s="2"/>
    </row>
    <row r="11" spans="1:12" x14ac:dyDescent="0.35">
      <c r="A11" t="s">
        <v>13</v>
      </c>
      <c r="B11" s="2"/>
      <c r="C11" s="2"/>
      <c r="D11" s="2">
        <v>60000</v>
      </c>
      <c r="E11" s="2">
        <v>60000</v>
      </c>
      <c r="F11" s="2">
        <v>60000</v>
      </c>
      <c r="G11" s="2">
        <v>60000</v>
      </c>
      <c r="H11" s="2">
        <v>60000</v>
      </c>
      <c r="I11" s="2">
        <v>60000</v>
      </c>
      <c r="J11" s="2">
        <v>60000</v>
      </c>
      <c r="K11" s="2">
        <v>60000</v>
      </c>
      <c r="L11" s="2">
        <v>60000</v>
      </c>
    </row>
    <row r="12" spans="1:12" x14ac:dyDescent="0.35">
      <c r="A12" t="s">
        <v>14</v>
      </c>
      <c r="B12" s="2"/>
      <c r="C12" s="2"/>
      <c r="D12" s="2">
        <v>25000</v>
      </c>
      <c r="E12" s="2">
        <v>25000</v>
      </c>
      <c r="F12" s="2">
        <v>25000</v>
      </c>
      <c r="G12" s="2">
        <v>25000</v>
      </c>
      <c r="H12" s="2">
        <v>25000</v>
      </c>
      <c r="I12" s="2">
        <v>25000</v>
      </c>
      <c r="J12" s="2">
        <v>25000</v>
      </c>
      <c r="K12" s="2">
        <v>25000</v>
      </c>
      <c r="L12" s="2">
        <v>25000</v>
      </c>
    </row>
    <row r="13" spans="1:12" x14ac:dyDescent="0.35">
      <c r="A13" t="s">
        <v>15</v>
      </c>
      <c r="B13" s="2"/>
      <c r="C13" s="2"/>
      <c r="D13" s="2">
        <f>$B$28*($B$29*$B$31+(1-$B$29)*$B$32)</f>
        <v>12240</v>
      </c>
      <c r="E13" s="2">
        <f t="shared" ref="E13:L13" si="4">$B$28*($B$29*$B$31+(1-$B$29)*$B$32)</f>
        <v>12240</v>
      </c>
      <c r="F13" s="2">
        <f t="shared" si="4"/>
        <v>12240</v>
      </c>
      <c r="G13" s="2">
        <f t="shared" si="4"/>
        <v>12240</v>
      </c>
      <c r="H13" s="2">
        <f t="shared" si="4"/>
        <v>12240</v>
      </c>
      <c r="I13" s="2">
        <f t="shared" si="4"/>
        <v>12240</v>
      </c>
      <c r="J13" s="2">
        <f t="shared" si="4"/>
        <v>12240</v>
      </c>
      <c r="K13" s="2">
        <f t="shared" si="4"/>
        <v>12240</v>
      </c>
      <c r="L13" s="2">
        <f t="shared" si="4"/>
        <v>12240</v>
      </c>
    </row>
    <row r="14" spans="1:12" x14ac:dyDescent="0.35">
      <c r="A14" t="s">
        <v>19</v>
      </c>
      <c r="B14" s="2"/>
      <c r="C14" s="2"/>
      <c r="D14" s="2">
        <v>36000</v>
      </c>
      <c r="E14" s="2">
        <v>36000</v>
      </c>
      <c r="F14" s="2">
        <v>36000</v>
      </c>
      <c r="G14" s="2">
        <v>36000</v>
      </c>
      <c r="H14" s="2">
        <v>36000</v>
      </c>
      <c r="I14" s="2">
        <v>36000</v>
      </c>
      <c r="J14" s="2">
        <v>36000</v>
      </c>
      <c r="K14" s="2">
        <v>36000</v>
      </c>
      <c r="L14" s="2">
        <v>36000</v>
      </c>
    </row>
    <row r="15" spans="1:12" x14ac:dyDescent="0.35">
      <c r="A15" t="s">
        <v>20</v>
      </c>
      <c r="B15" s="2"/>
      <c r="C15" s="2"/>
      <c r="D15" s="2">
        <f>$B$33*D17</f>
        <v>41521.599999999999</v>
      </c>
      <c r="E15" s="2">
        <f t="shared" ref="E15:L15" si="5">$B$33*E17</f>
        <v>41521.599999999999</v>
      </c>
      <c r="F15" s="2">
        <f t="shared" si="5"/>
        <v>41521.599999999999</v>
      </c>
      <c r="G15" s="2">
        <f t="shared" si="5"/>
        <v>41521.599999999999</v>
      </c>
      <c r="H15" s="2">
        <f t="shared" si="5"/>
        <v>41521.599999999999</v>
      </c>
      <c r="I15" s="2">
        <f t="shared" si="5"/>
        <v>44721.599999999999</v>
      </c>
      <c r="J15" s="2">
        <f t="shared" si="5"/>
        <v>44721.599999999999</v>
      </c>
      <c r="K15" s="2">
        <f t="shared" si="5"/>
        <v>44721.599999999999</v>
      </c>
      <c r="L15" s="2">
        <f t="shared" si="5"/>
        <v>44721.599999999999</v>
      </c>
    </row>
    <row r="16" spans="1:12" x14ac:dyDescent="0.35">
      <c r="B16" s="2"/>
      <c r="C16" s="2"/>
      <c r="L16" s="2"/>
    </row>
    <row r="17" spans="1:15" x14ac:dyDescent="0.35">
      <c r="A17" t="s">
        <v>22</v>
      </c>
      <c r="B17" s="2"/>
      <c r="C17" s="2"/>
      <c r="D17" s="2">
        <f>D18-D20</f>
        <v>259510</v>
      </c>
      <c r="E17" s="2">
        <f t="shared" ref="E17:L17" si="6">E18-E20</f>
        <v>259510</v>
      </c>
      <c r="F17" s="2">
        <f t="shared" si="6"/>
        <v>259510</v>
      </c>
      <c r="G17" s="2">
        <f t="shared" si="6"/>
        <v>259510</v>
      </c>
      <c r="H17" s="2">
        <f t="shared" si="6"/>
        <v>259510</v>
      </c>
      <c r="I17" s="2">
        <f t="shared" si="6"/>
        <v>279510</v>
      </c>
      <c r="J17" s="2">
        <f t="shared" si="6"/>
        <v>279510</v>
      </c>
      <c r="K17" s="2">
        <f t="shared" si="6"/>
        <v>279510</v>
      </c>
      <c r="L17" s="2">
        <f t="shared" si="6"/>
        <v>279510</v>
      </c>
    </row>
    <row r="18" spans="1:15" x14ac:dyDescent="0.35">
      <c r="A18" t="s">
        <v>23</v>
      </c>
      <c r="B18" s="2"/>
      <c r="C18" s="2"/>
      <c r="D18" s="2">
        <f t="shared" ref="D18:L18" si="7">D19</f>
        <v>492750</v>
      </c>
      <c r="E18" s="2">
        <f t="shared" si="7"/>
        <v>492750</v>
      </c>
      <c r="F18" s="2">
        <f t="shared" si="7"/>
        <v>492750</v>
      </c>
      <c r="G18" s="2">
        <f t="shared" si="7"/>
        <v>492750</v>
      </c>
      <c r="H18" s="2">
        <f t="shared" si="7"/>
        <v>492750</v>
      </c>
      <c r="I18" s="2">
        <f t="shared" si="7"/>
        <v>492750</v>
      </c>
      <c r="J18" s="2">
        <f t="shared" si="7"/>
        <v>492750</v>
      </c>
      <c r="K18" s="2">
        <f t="shared" si="7"/>
        <v>492750</v>
      </c>
      <c r="L18" s="2">
        <f t="shared" si="7"/>
        <v>492750</v>
      </c>
    </row>
    <row r="19" spans="1:15" x14ac:dyDescent="0.35">
      <c r="A19" t="s">
        <v>25</v>
      </c>
      <c r="B19" s="2"/>
      <c r="C19" s="2"/>
      <c r="D19" s="2">
        <f t="shared" ref="D19:L19" si="8">D5</f>
        <v>492750</v>
      </c>
      <c r="E19" s="2">
        <f t="shared" si="8"/>
        <v>492750</v>
      </c>
      <c r="F19" s="2">
        <f t="shared" si="8"/>
        <v>492750</v>
      </c>
      <c r="G19" s="2">
        <f t="shared" si="8"/>
        <v>492750</v>
      </c>
      <c r="H19" s="2">
        <f t="shared" si="8"/>
        <v>492750</v>
      </c>
      <c r="I19" s="2">
        <f t="shared" si="8"/>
        <v>492750</v>
      </c>
      <c r="J19" s="2">
        <f t="shared" si="8"/>
        <v>492750</v>
      </c>
      <c r="K19" s="2">
        <f t="shared" si="8"/>
        <v>492750</v>
      </c>
      <c r="L19" s="2">
        <f t="shared" si="8"/>
        <v>492750</v>
      </c>
    </row>
    <row r="20" spans="1:15" x14ac:dyDescent="0.35">
      <c r="A20" t="s">
        <v>24</v>
      </c>
      <c r="B20" s="2"/>
      <c r="C20" s="2"/>
      <c r="D20" s="2">
        <f>SUM(D21:D26)</f>
        <v>233240</v>
      </c>
      <c r="E20" s="2">
        <f t="shared" ref="E20:L20" si="9">SUM(E21:E26)</f>
        <v>233240</v>
      </c>
      <c r="F20" s="2">
        <f t="shared" si="9"/>
        <v>233240</v>
      </c>
      <c r="G20" s="2">
        <f t="shared" si="9"/>
        <v>233240</v>
      </c>
      <c r="H20" s="2">
        <f t="shared" si="9"/>
        <v>233240</v>
      </c>
      <c r="I20" s="2">
        <f t="shared" si="9"/>
        <v>213240</v>
      </c>
      <c r="J20" s="2">
        <f t="shared" si="9"/>
        <v>213240</v>
      </c>
      <c r="K20" s="2">
        <f t="shared" si="9"/>
        <v>213240</v>
      </c>
      <c r="L20" s="2">
        <f t="shared" si="9"/>
        <v>213240</v>
      </c>
    </row>
    <row r="21" spans="1:15" x14ac:dyDescent="0.35">
      <c r="A21" t="s">
        <v>13</v>
      </c>
      <c r="B21" s="2"/>
      <c r="C21" s="2"/>
      <c r="D21" s="2">
        <f t="shared" ref="D21:L21" si="10">D11</f>
        <v>60000</v>
      </c>
      <c r="E21" s="2">
        <f t="shared" si="10"/>
        <v>60000</v>
      </c>
      <c r="F21" s="2">
        <f t="shared" si="10"/>
        <v>60000</v>
      </c>
      <c r="G21" s="2">
        <f t="shared" si="10"/>
        <v>60000</v>
      </c>
      <c r="H21" s="2">
        <f t="shared" si="10"/>
        <v>60000</v>
      </c>
      <c r="I21" s="2">
        <f t="shared" si="10"/>
        <v>60000</v>
      </c>
      <c r="J21" s="2">
        <f t="shared" si="10"/>
        <v>60000</v>
      </c>
      <c r="K21" s="2">
        <f t="shared" si="10"/>
        <v>60000</v>
      </c>
      <c r="L21" s="2">
        <f t="shared" si="10"/>
        <v>60000</v>
      </c>
    </row>
    <row r="22" spans="1:15" x14ac:dyDescent="0.35">
      <c r="A22" t="s">
        <v>26</v>
      </c>
      <c r="B22" s="2"/>
      <c r="C22" s="2"/>
      <c r="D22" s="2">
        <f t="shared" ref="D22:L24" si="11">D12</f>
        <v>25000</v>
      </c>
      <c r="E22" s="2">
        <f t="shared" si="11"/>
        <v>25000</v>
      </c>
      <c r="F22" s="2">
        <f t="shared" si="11"/>
        <v>25000</v>
      </c>
      <c r="G22" s="2">
        <f t="shared" si="11"/>
        <v>25000</v>
      </c>
      <c r="H22" s="2">
        <f t="shared" si="11"/>
        <v>25000</v>
      </c>
      <c r="I22" s="2">
        <f t="shared" si="11"/>
        <v>25000</v>
      </c>
      <c r="J22" s="2">
        <f t="shared" si="11"/>
        <v>25000</v>
      </c>
      <c r="K22" s="2">
        <f t="shared" si="11"/>
        <v>25000</v>
      </c>
      <c r="L22" s="2">
        <f t="shared" si="11"/>
        <v>25000</v>
      </c>
    </row>
    <row r="23" spans="1:15" x14ac:dyDescent="0.35">
      <c r="A23" t="s">
        <v>15</v>
      </c>
      <c r="B23" s="2"/>
      <c r="C23" s="2"/>
      <c r="D23" s="2">
        <f t="shared" si="11"/>
        <v>12240</v>
      </c>
      <c r="E23" s="2">
        <f t="shared" si="11"/>
        <v>12240</v>
      </c>
      <c r="F23" s="2">
        <f t="shared" si="11"/>
        <v>12240</v>
      </c>
      <c r="G23" s="2">
        <f t="shared" si="11"/>
        <v>12240</v>
      </c>
      <c r="H23" s="2">
        <f t="shared" si="11"/>
        <v>12240</v>
      </c>
      <c r="I23" s="2">
        <f t="shared" si="11"/>
        <v>12240</v>
      </c>
      <c r="J23" s="2">
        <f t="shared" si="11"/>
        <v>12240</v>
      </c>
      <c r="K23" s="2">
        <f t="shared" si="11"/>
        <v>12240</v>
      </c>
      <c r="L23" s="2">
        <f t="shared" si="11"/>
        <v>12240</v>
      </c>
    </row>
    <row r="24" spans="1:15" x14ac:dyDescent="0.35">
      <c r="A24" t="s">
        <v>19</v>
      </c>
      <c r="B24" s="2"/>
      <c r="C24" s="2"/>
      <c r="D24" s="2">
        <f t="shared" si="11"/>
        <v>36000</v>
      </c>
      <c r="E24" s="2">
        <f t="shared" si="11"/>
        <v>36000</v>
      </c>
      <c r="F24" s="2">
        <f t="shared" si="11"/>
        <v>36000</v>
      </c>
      <c r="G24" s="2">
        <f t="shared" si="11"/>
        <v>36000</v>
      </c>
      <c r="H24" s="2">
        <f t="shared" si="11"/>
        <v>36000</v>
      </c>
      <c r="I24" s="2">
        <f t="shared" si="11"/>
        <v>36000</v>
      </c>
      <c r="J24" s="2">
        <f t="shared" si="11"/>
        <v>36000</v>
      </c>
      <c r="K24" s="2">
        <f t="shared" si="11"/>
        <v>36000</v>
      </c>
      <c r="L24" s="2">
        <f t="shared" si="11"/>
        <v>36000</v>
      </c>
    </row>
    <row r="25" spans="1:15" x14ac:dyDescent="0.35">
      <c r="A25" t="s">
        <v>27</v>
      </c>
      <c r="B25" s="2"/>
      <c r="C25" s="2"/>
      <c r="D25" s="2">
        <f>($B$9+$C$9)/20</f>
        <v>80000</v>
      </c>
      <c r="E25" s="2">
        <f t="shared" ref="E25:L25" si="12">($B$9+$C$9)/20</f>
        <v>80000</v>
      </c>
      <c r="F25" s="2">
        <f t="shared" si="12"/>
        <v>80000</v>
      </c>
      <c r="G25" s="2">
        <f t="shared" si="12"/>
        <v>80000</v>
      </c>
      <c r="H25" s="2">
        <f t="shared" si="12"/>
        <v>80000</v>
      </c>
      <c r="I25" s="2">
        <f t="shared" si="12"/>
        <v>80000</v>
      </c>
      <c r="J25" s="2">
        <f t="shared" si="12"/>
        <v>80000</v>
      </c>
      <c r="K25" s="2">
        <f t="shared" si="12"/>
        <v>80000</v>
      </c>
      <c r="L25" s="2">
        <f t="shared" si="12"/>
        <v>80000</v>
      </c>
    </row>
    <row r="26" spans="1:15" x14ac:dyDescent="0.35">
      <c r="A26" t="s">
        <v>28</v>
      </c>
      <c r="B26" s="2"/>
      <c r="C26" s="2"/>
      <c r="D26" s="2">
        <f>$C$10/5</f>
        <v>20000</v>
      </c>
      <c r="E26" s="2">
        <f t="shared" ref="E26:H26" si="13">$C$10/5</f>
        <v>20000</v>
      </c>
      <c r="F26" s="2">
        <f t="shared" si="13"/>
        <v>20000</v>
      </c>
      <c r="G26" s="2">
        <f t="shared" si="13"/>
        <v>20000</v>
      </c>
      <c r="H26" s="2">
        <f t="shared" si="13"/>
        <v>20000</v>
      </c>
      <c r="I26" s="2"/>
      <c r="J26" s="2"/>
      <c r="K26" s="2"/>
      <c r="L26" s="2"/>
    </row>
    <row r="28" spans="1:15" x14ac:dyDescent="0.35">
      <c r="A28" t="s">
        <v>4</v>
      </c>
      <c r="B28">
        <v>30</v>
      </c>
      <c r="E28" s="4"/>
      <c r="F28">
        <v>65</v>
      </c>
      <c r="G28">
        <v>70</v>
      </c>
      <c r="H28">
        <v>73</v>
      </c>
      <c r="I28">
        <v>74</v>
      </c>
      <c r="J28">
        <v>75</v>
      </c>
      <c r="K28">
        <v>76</v>
      </c>
      <c r="L28">
        <v>77</v>
      </c>
      <c r="M28">
        <v>78</v>
      </c>
      <c r="N28">
        <v>80</v>
      </c>
      <c r="O28">
        <v>85</v>
      </c>
    </row>
    <row r="29" spans="1:15" x14ac:dyDescent="0.35">
      <c r="A29" t="s">
        <v>5</v>
      </c>
      <c r="B29" s="1">
        <v>0.6</v>
      </c>
      <c r="E29" s="1">
        <v>0.75</v>
      </c>
      <c r="F29">
        <v>287657.09046760271</v>
      </c>
      <c r="G29">
        <v>497681.9954598092</v>
      </c>
      <c r="H29">
        <v>623696.938455133</v>
      </c>
      <c r="I29">
        <v>665701.91945357434</v>
      </c>
      <c r="J29">
        <v>707706.90045201546</v>
      </c>
      <c r="K29">
        <v>749711.88145045657</v>
      </c>
      <c r="L29">
        <v>791716.86244889791</v>
      </c>
      <c r="M29">
        <v>833721.84344733972</v>
      </c>
      <c r="N29">
        <v>917731.80544422241</v>
      </c>
      <c r="O29">
        <v>1127756.7104364289</v>
      </c>
    </row>
    <row r="30" spans="1:15" x14ac:dyDescent="0.35">
      <c r="A30" t="s">
        <v>6</v>
      </c>
      <c r="B30">
        <v>75</v>
      </c>
      <c r="C30" t="s">
        <v>7</v>
      </c>
      <c r="E30" s="1">
        <v>0.7</v>
      </c>
      <c r="F30">
        <v>109318.13461211952</v>
      </c>
      <c r="G30">
        <v>305341.37927151239</v>
      </c>
      <c r="H30">
        <v>422955.32606714778</v>
      </c>
      <c r="I30">
        <v>462159.9749990264</v>
      </c>
      <c r="J30">
        <v>501364.62393090501</v>
      </c>
      <c r="K30">
        <v>540569.2728627834</v>
      </c>
      <c r="L30">
        <v>579773.92179466179</v>
      </c>
      <c r="M30">
        <v>618978.57072654064</v>
      </c>
      <c r="N30">
        <v>697387.86859029764</v>
      </c>
      <c r="O30">
        <v>893411.11324969074</v>
      </c>
    </row>
    <row r="31" spans="1:15" x14ac:dyDescent="0.35">
      <c r="A31" t="s">
        <v>16</v>
      </c>
      <c r="B31">
        <v>600</v>
      </c>
      <c r="C31" t="s">
        <v>18</v>
      </c>
      <c r="E31" s="1">
        <v>0.65</v>
      </c>
      <c r="F31">
        <v>-69020.8212433632</v>
      </c>
      <c r="G31">
        <v>113000.76308321604</v>
      </c>
      <c r="H31">
        <v>222213.71367916372</v>
      </c>
      <c r="I31">
        <v>258618.03054447961</v>
      </c>
      <c r="J31">
        <v>295022.34740979504</v>
      </c>
      <c r="K31">
        <v>331426.6642751107</v>
      </c>
      <c r="L31">
        <v>367830.98114042659</v>
      </c>
      <c r="M31">
        <v>404235.29800574249</v>
      </c>
      <c r="N31">
        <v>477043.93173637404</v>
      </c>
      <c r="O31">
        <v>659065.51606295281</v>
      </c>
    </row>
    <row r="32" spans="1:15" x14ac:dyDescent="0.35">
      <c r="A32" t="s">
        <v>17</v>
      </c>
      <c r="B32">
        <v>120</v>
      </c>
      <c r="C32" t="s">
        <v>18</v>
      </c>
      <c r="E32" s="1">
        <v>0.64</v>
      </c>
      <c r="F32">
        <v>-104688.6124144597</v>
      </c>
      <c r="G32">
        <v>74532.63984555658</v>
      </c>
      <c r="H32">
        <v>182065.39120156621</v>
      </c>
      <c r="I32">
        <v>217909.64165356942</v>
      </c>
      <c r="J32">
        <v>253753.89210557309</v>
      </c>
      <c r="K32">
        <v>289598.1425575763</v>
      </c>
      <c r="L32">
        <v>325442.39300957951</v>
      </c>
      <c r="M32">
        <v>361286.64346158272</v>
      </c>
      <c r="N32">
        <v>432975.1443655896</v>
      </c>
      <c r="O32">
        <v>612196.39662560541</v>
      </c>
    </row>
    <row r="33" spans="1:15" x14ac:dyDescent="0.35">
      <c r="A33" t="s">
        <v>21</v>
      </c>
      <c r="B33" s="1">
        <v>0.16</v>
      </c>
      <c r="E33" s="1">
        <v>0.62</v>
      </c>
      <c r="F33">
        <v>-176024.19475665246</v>
      </c>
      <c r="G33">
        <v>-2403.6066297618672</v>
      </c>
      <c r="H33">
        <v>101768.74624637235</v>
      </c>
      <c r="I33">
        <v>136492.86387175065</v>
      </c>
      <c r="J33">
        <v>171216.98149712873</v>
      </c>
      <c r="K33">
        <v>205941.0991225068</v>
      </c>
      <c r="L33">
        <v>240665.21674788487</v>
      </c>
      <c r="M33">
        <v>275389.33437326341</v>
      </c>
      <c r="N33">
        <v>344837.56962401955</v>
      </c>
      <c r="O33">
        <v>518458.15775091061</v>
      </c>
    </row>
    <row r="34" spans="1:15" x14ac:dyDescent="0.35">
      <c r="A34" t="s">
        <v>30</v>
      </c>
      <c r="B34" s="1">
        <v>7.0000000000000007E-2</v>
      </c>
      <c r="E34" s="1">
        <v>0.6</v>
      </c>
      <c r="F34">
        <v>-247359.77709884546</v>
      </c>
      <c r="G34">
        <v>-79339.853105080314</v>
      </c>
      <c r="H34">
        <v>21472.101291178493</v>
      </c>
      <c r="I34">
        <v>55076.086089931428</v>
      </c>
      <c r="J34">
        <v>88680.07088868483</v>
      </c>
      <c r="K34">
        <v>122284.05568743777</v>
      </c>
      <c r="L34">
        <v>155888.04048619093</v>
      </c>
      <c r="M34">
        <v>189492.02528494387</v>
      </c>
      <c r="N34">
        <v>256699.99488245021</v>
      </c>
      <c r="O34">
        <v>424719.91887621512</v>
      </c>
    </row>
    <row r="35" spans="1:15" x14ac:dyDescent="0.35">
      <c r="E35" s="1">
        <v>0.57999999999999996</v>
      </c>
      <c r="F35">
        <v>-318695.3594410388</v>
      </c>
      <c r="G35">
        <v>-156276.09958039899</v>
      </c>
      <c r="H35">
        <v>-58824.543664015131</v>
      </c>
      <c r="I35">
        <v>-26340.691691887332</v>
      </c>
      <c r="J35">
        <v>6143.1602802406996</v>
      </c>
      <c r="K35">
        <v>38627.012252368964</v>
      </c>
      <c r="L35">
        <v>71110.864224496763</v>
      </c>
      <c r="M35">
        <v>103594.71619662433</v>
      </c>
      <c r="N35">
        <v>168562.42014088063</v>
      </c>
      <c r="O35">
        <v>330981.68000152009</v>
      </c>
    </row>
    <row r="36" spans="1:15" x14ac:dyDescent="0.35">
      <c r="A36" t="s">
        <v>31</v>
      </c>
      <c r="E36" s="1">
        <v>0.56000000000000005</v>
      </c>
      <c r="F36">
        <v>-390030.94178323145</v>
      </c>
      <c r="G36">
        <v>-233212.34605571721</v>
      </c>
      <c r="H36">
        <v>-139121.18861920899</v>
      </c>
      <c r="I36">
        <v>-107757.46947370586</v>
      </c>
      <c r="J36">
        <v>-76393.750328202965</v>
      </c>
      <c r="K36">
        <v>-45030.031182700302</v>
      </c>
      <c r="L36">
        <v>-13666.312037197407</v>
      </c>
      <c r="M36">
        <v>17697.407108305488</v>
      </c>
      <c r="N36">
        <v>80424.845399310812</v>
      </c>
      <c r="O36">
        <v>237243.44112682529</v>
      </c>
    </row>
    <row r="37" spans="1:15" x14ac:dyDescent="0.35">
      <c r="A37" t="s">
        <v>32</v>
      </c>
      <c r="B37" s="5">
        <v>0.58026154934357033</v>
      </c>
      <c r="E37" s="1">
        <v>0.55000000000000004</v>
      </c>
      <c r="F37">
        <v>-425698.73295432818</v>
      </c>
      <c r="G37">
        <v>-271680.46929337678</v>
      </c>
      <c r="H37">
        <v>-179269.5110968058</v>
      </c>
      <c r="I37">
        <v>-148465.85836461536</v>
      </c>
      <c r="J37">
        <v>-117662.20563242515</v>
      </c>
      <c r="K37">
        <v>-86858.552900235169</v>
      </c>
      <c r="L37">
        <v>-56054.900168044493</v>
      </c>
      <c r="M37">
        <v>-25251.247435854282</v>
      </c>
      <c r="N37">
        <v>36356.058028526371</v>
      </c>
      <c r="O37">
        <v>190374.32168947789</v>
      </c>
    </row>
    <row r="38" spans="1:15" x14ac:dyDescent="0.35">
      <c r="A38" t="s">
        <v>33</v>
      </c>
      <c r="B38">
        <v>72.575956025549431</v>
      </c>
      <c r="E38" s="1">
        <v>0.5</v>
      </c>
      <c r="F38">
        <v>-604037.68880981102</v>
      </c>
      <c r="G38">
        <v>-464021.08548167325</v>
      </c>
      <c r="H38">
        <v>-380011.12348479067</v>
      </c>
      <c r="I38">
        <v>-352007.80281916319</v>
      </c>
      <c r="J38">
        <v>-324004.4821535357</v>
      </c>
      <c r="K38">
        <v>-296001.16148790822</v>
      </c>
      <c r="L38">
        <v>-267997.84082228073</v>
      </c>
      <c r="M38">
        <v>-239994.52015665313</v>
      </c>
      <c r="N38">
        <v>-183987.87882539816</v>
      </c>
      <c r="O38">
        <v>-43971.275497260503</v>
      </c>
    </row>
  </sheetData>
  <sortState ref="E29:E38">
    <sortCondition descending="1" ref="E29"/>
  </sortState>
  <conditionalFormatting sqref="F29:O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PROFESORI</dc:creator>
  <cp:lastModifiedBy>Vlad Botos</cp:lastModifiedBy>
  <dcterms:created xsi:type="dcterms:W3CDTF">2014-03-04T08:01:24Z</dcterms:created>
  <dcterms:modified xsi:type="dcterms:W3CDTF">2017-03-29T04:36:03Z</dcterms:modified>
</cp:coreProperties>
</file>